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1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2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4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5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16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7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18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19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theme/themeOverride2.xml" ContentType="application/vnd.openxmlformats-officedocument.themeOverrid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20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theme/themeOverride3.xml" ContentType="application/vnd.openxmlformats-officedocument.themeOverrid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21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theme/themeOverride4.xml" ContentType="application/vnd.openxmlformats-officedocument.themeOverrid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22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theme/themeOverride5.xml" ContentType="application/vnd.openxmlformats-officedocument.themeOverrid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23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theme/themeOverride6.xml" ContentType="application/vnd.openxmlformats-officedocument.themeOverrid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24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theme/themeOverride7.xml" ContentType="application/vnd.openxmlformats-officedocument.themeOverrid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drawings/drawing25.xml" ContentType="application/vnd.openxmlformats-officedocument.drawing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theme/themeOverride8.xml" ContentType="application/vnd.openxmlformats-officedocument.themeOverride+xml"/>
  <Override PartName="/xl/drawings/drawing26.xml" ContentType="application/vnd.openxmlformats-officedocument.drawingml.chartshapes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27.xml" ContentType="application/vnd.openxmlformats-officedocument.drawing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theme/themeOverride9.xml" ContentType="application/vnd.openxmlformats-officedocument.themeOverrid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drawings/drawing28.xml" ContentType="application/vnd.openxmlformats-officedocument.drawing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C:\Users\husseinova\Desktop\KISS_2025\FINAL_na publikovanie\"/>
    </mc:Choice>
  </mc:AlternateContent>
  <xr:revisionPtr revIDLastSave="0" documentId="13_ncr:1_{187C1D0A-541C-4A99-9DE8-F15AF1A25F81}" xr6:coauthVersionLast="47" xr6:coauthVersionMax="47" xr10:uidLastSave="{00000000-0000-0000-0000-000000000000}"/>
  <bookViews>
    <workbookView xWindow="-110" yWindow="-110" windowWidth="19420" windowHeight="10420" tabRatio="1000" xr2:uid="{00000000-000D-0000-FFFF-FFFF00000000}"/>
  </bookViews>
  <sheets>
    <sheet name="KISS" sheetId="20" r:id="rId1"/>
    <sheet name="1.1.1" sheetId="3" r:id="rId2"/>
    <sheet name="1.1.2" sheetId="4" r:id="rId3"/>
    <sheet name="1.1.3" sheetId="5" r:id="rId4"/>
    <sheet name="1.2.1" sheetId="8" r:id="rId5"/>
    <sheet name="1.2.2" sheetId="9" r:id="rId6"/>
    <sheet name="1.2.3" sheetId="6" r:id="rId7"/>
    <sheet name="1.3.2" sheetId="10" r:id="rId8"/>
    <sheet name="2.1.1" sheetId="7" r:id="rId9"/>
    <sheet name="2.1.3" sheetId="11" r:id="rId10"/>
    <sheet name="2.2.1" sheetId="15" r:id="rId11"/>
    <sheet name="2.2.2" sheetId="23" r:id="rId12"/>
    <sheet name="2.2.3" sheetId="24" r:id="rId13"/>
    <sheet name="2.3.2" sheetId="12" r:id="rId14"/>
    <sheet name="3.1.1" sheetId="25" r:id="rId15"/>
    <sheet name="3.1.2" sheetId="26" r:id="rId16"/>
    <sheet name="3.2.1" sheetId="27" r:id="rId17"/>
    <sheet name="3.3.1" sheetId="16" r:id="rId18"/>
    <sheet name="3.3.2" sheetId="17" r:id="rId19"/>
    <sheet name="3.3.3" sheetId="18" r:id="rId20"/>
    <sheet name="4.1.1" sheetId="13" r:id="rId21"/>
    <sheet name="4.1.2" sheetId="28" r:id="rId22"/>
    <sheet name="4.2.2" sheetId="19" r:id="rId23"/>
    <sheet name="4.2.3" sheetId="29" r:id="rId24"/>
    <sheet name="4.3.2" sheetId="14" r:id="rId25"/>
  </sheets>
  <definedNames>
    <definedName name="_xlnm._FilterDatabase" localSheetId="3" hidden="1">'1.1.3'!$A$17:$B$24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20" l="1"/>
  <c r="F20" i="20" l="1"/>
  <c r="C7" i="11"/>
  <c r="F21" i="20" l="1"/>
  <c r="F22" i="20"/>
  <c r="F23" i="20"/>
  <c r="F24" i="20"/>
  <c r="F25" i="20"/>
  <c r="F26" i="20"/>
  <c r="G9" i="14" l="1"/>
  <c r="K9" i="12" l="1"/>
  <c r="N9" i="12" s="1"/>
  <c r="J9" i="12"/>
  <c r="L10" i="14" l="1"/>
  <c r="L7" i="14"/>
  <c r="H14" i="14"/>
  <c r="H12" i="14"/>
  <c r="H10" i="14"/>
  <c r="H8" i="14"/>
  <c r="H7" i="14"/>
  <c r="G7" i="14"/>
  <c r="H10" i="11"/>
  <c r="H7" i="11"/>
  <c r="P9" i="14"/>
  <c r="P8" i="14"/>
  <c r="P10" i="14"/>
  <c r="P11" i="14"/>
  <c r="P12" i="14"/>
  <c r="P13" i="14"/>
  <c r="P14" i="14"/>
  <c r="P5" i="14"/>
  <c r="O8" i="14"/>
  <c r="O5" i="14"/>
  <c r="N7" i="14"/>
  <c r="N5" i="14"/>
  <c r="L14" i="14"/>
  <c r="L11" i="14"/>
  <c r="K12" i="14"/>
  <c r="K9" i="14"/>
  <c r="J7" i="14"/>
  <c r="K14" i="14"/>
  <c r="J14" i="14"/>
  <c r="L13" i="14"/>
  <c r="K13" i="14"/>
  <c r="J13" i="14"/>
  <c r="L12" i="14"/>
  <c r="J12" i="14"/>
  <c r="K11" i="14"/>
  <c r="J11" i="14"/>
  <c r="K10" i="14"/>
  <c r="J10" i="14"/>
  <c r="L9" i="14"/>
  <c r="J9" i="14"/>
  <c r="L8" i="14"/>
  <c r="K8" i="14"/>
  <c r="J8" i="14"/>
  <c r="K7" i="14"/>
  <c r="L5" i="14"/>
  <c r="K5" i="14"/>
  <c r="J5" i="14"/>
  <c r="H13" i="14"/>
  <c r="G13" i="14"/>
  <c r="G11" i="14"/>
  <c r="F13" i="14"/>
  <c r="F8" i="14"/>
  <c r="F7" i="14"/>
  <c r="G14" i="14"/>
  <c r="F14" i="14"/>
  <c r="G12" i="14"/>
  <c r="F12" i="14"/>
  <c r="H11" i="14"/>
  <c r="F11" i="14"/>
  <c r="G10" i="14"/>
  <c r="F10" i="14"/>
  <c r="H9" i="14"/>
  <c r="F9" i="14"/>
  <c r="G8" i="14"/>
  <c r="H5" i="14"/>
  <c r="G5" i="14"/>
  <c r="F5" i="14"/>
  <c r="K19" i="11"/>
  <c r="H8" i="11" l="1"/>
  <c r="H9" i="11"/>
  <c r="H11" i="11"/>
  <c r="H12" i="11"/>
  <c r="H13" i="11"/>
  <c r="H14" i="11"/>
  <c r="H5" i="11"/>
  <c r="M22" i="11"/>
  <c r="M21" i="11"/>
  <c r="M23" i="11"/>
  <c r="M24" i="11"/>
  <c r="M25" i="11"/>
  <c r="M26" i="11"/>
  <c r="M27" i="11"/>
  <c r="M28" i="11"/>
  <c r="M19" i="11"/>
  <c r="L13" i="29" l="1"/>
  <c r="L8" i="29"/>
  <c r="H9" i="29"/>
  <c r="H13" i="28"/>
  <c r="H8" i="28"/>
  <c r="H14" i="18"/>
  <c r="H13" i="16"/>
  <c r="H9" i="16"/>
  <c r="H13" i="25"/>
  <c r="H13" i="23"/>
  <c r="H8" i="15"/>
  <c r="H10" i="7"/>
  <c r="L10" i="10"/>
  <c r="H11" i="10"/>
  <c r="H7" i="10"/>
  <c r="H14" i="8"/>
  <c r="H7" i="8"/>
  <c r="L10" i="4"/>
  <c r="K10" i="4"/>
  <c r="H10" i="4"/>
  <c r="F7" i="4"/>
  <c r="H10" i="3" l="1"/>
  <c r="H7" i="3"/>
  <c r="L8" i="10" l="1"/>
  <c r="K14" i="10"/>
  <c r="K13" i="10"/>
  <c r="K12" i="10"/>
  <c r="K11" i="10"/>
  <c r="K10" i="10"/>
  <c r="K9" i="10"/>
  <c r="K8" i="10"/>
  <c r="K7" i="10"/>
  <c r="K5" i="10"/>
  <c r="L12" i="10"/>
  <c r="K9" i="6"/>
  <c r="K5" i="6"/>
  <c r="J7" i="6"/>
  <c r="J5" i="6"/>
  <c r="G7" i="10"/>
  <c r="F9" i="6"/>
  <c r="F10" i="10"/>
  <c r="F7" i="10"/>
  <c r="F5" i="10"/>
  <c r="G5" i="10"/>
  <c r="J5" i="10"/>
  <c r="P7" i="6"/>
  <c r="P8" i="6"/>
  <c r="P9" i="6"/>
  <c r="P10" i="6"/>
  <c r="P11" i="6"/>
  <c r="P12" i="6"/>
  <c r="P13" i="6"/>
  <c r="P14" i="6"/>
  <c r="P5" i="6"/>
  <c r="P7" i="4"/>
  <c r="P8" i="4"/>
  <c r="P9" i="4"/>
  <c r="P10" i="4"/>
  <c r="P11" i="4"/>
  <c r="P12" i="4"/>
  <c r="P13" i="4"/>
  <c r="P14" i="4"/>
  <c r="P5" i="4"/>
  <c r="P7" i="14"/>
  <c r="O14" i="14"/>
  <c r="O9" i="14"/>
  <c r="H8" i="19"/>
  <c r="H5" i="19"/>
  <c r="L7" i="18"/>
  <c r="L8" i="18"/>
  <c r="L9" i="18"/>
  <c r="L10" i="18"/>
  <c r="L11" i="18"/>
  <c r="L12" i="18"/>
  <c r="L13" i="18"/>
  <c r="L14" i="18"/>
  <c r="L5" i="18"/>
  <c r="H7" i="18"/>
  <c r="H8" i="18"/>
  <c r="H9" i="18"/>
  <c r="H10" i="18"/>
  <c r="H11" i="18"/>
  <c r="H12" i="18"/>
  <c r="H13" i="18"/>
  <c r="H5" i="18"/>
  <c r="J26" i="18"/>
  <c r="J23" i="18"/>
  <c r="J21" i="18"/>
  <c r="J22" i="18"/>
  <c r="J24" i="18"/>
  <c r="J25" i="18"/>
  <c r="J27" i="18"/>
  <c r="J28" i="18"/>
  <c r="J19" i="18"/>
  <c r="L11" i="17"/>
  <c r="L7" i="17"/>
  <c r="L8" i="17"/>
  <c r="L9" i="17"/>
  <c r="L10" i="17"/>
  <c r="L12" i="17"/>
  <c r="L13" i="17"/>
  <c r="L14" i="17"/>
  <c r="L5" i="17"/>
  <c r="H7" i="17"/>
  <c r="G7" i="17"/>
  <c r="F7" i="17"/>
  <c r="H11" i="17"/>
  <c r="H8" i="17"/>
  <c r="H9" i="17"/>
  <c r="H10" i="17"/>
  <c r="H12" i="17"/>
  <c r="H13" i="17"/>
  <c r="H14" i="17"/>
  <c r="H5" i="17"/>
  <c r="J25" i="17"/>
  <c r="J21" i="17"/>
  <c r="J22" i="17"/>
  <c r="J23" i="17"/>
  <c r="J24" i="17"/>
  <c r="J26" i="17"/>
  <c r="J27" i="17"/>
  <c r="J28" i="17"/>
  <c r="J19" i="17"/>
  <c r="L8" i="16"/>
  <c r="L7" i="16"/>
  <c r="L9" i="16"/>
  <c r="L10" i="16"/>
  <c r="L11" i="16"/>
  <c r="L12" i="16"/>
  <c r="L13" i="16"/>
  <c r="L14" i="16"/>
  <c r="L5" i="16"/>
  <c r="H14" i="16"/>
  <c r="H8" i="16"/>
  <c r="H7" i="16"/>
  <c r="H10" i="16"/>
  <c r="H11" i="16"/>
  <c r="H12" i="16"/>
  <c r="H5" i="16"/>
  <c r="J24" i="16"/>
  <c r="J23" i="16"/>
  <c r="J22" i="16"/>
  <c r="J21" i="16"/>
  <c r="J25" i="16"/>
  <c r="J26" i="16"/>
  <c r="J27" i="16"/>
  <c r="J28" i="16"/>
  <c r="J19" i="16"/>
  <c r="J7" i="28"/>
  <c r="J5" i="29"/>
  <c r="H14" i="19"/>
  <c r="H7" i="19"/>
  <c r="H9" i="19"/>
  <c r="H10" i="19"/>
  <c r="H11" i="19"/>
  <c r="H12" i="19"/>
  <c r="H13" i="19"/>
  <c r="J21" i="19"/>
  <c r="J22" i="19"/>
  <c r="J23" i="19"/>
  <c r="J24" i="19"/>
  <c r="J25" i="19"/>
  <c r="J26" i="19"/>
  <c r="J27" i="19"/>
  <c r="J28" i="19"/>
  <c r="J19" i="19"/>
  <c r="G19" i="19"/>
  <c r="L7" i="6" l="1"/>
  <c r="L5" i="6"/>
  <c r="H14" i="15"/>
  <c r="H13" i="15"/>
  <c r="H7" i="15"/>
  <c r="H9" i="15"/>
  <c r="H10" i="15"/>
  <c r="H11" i="15"/>
  <c r="H12" i="15"/>
  <c r="H5" i="15"/>
  <c r="J21" i="15"/>
  <c r="J22" i="15"/>
  <c r="J23" i="15"/>
  <c r="J24" i="15"/>
  <c r="J25" i="15"/>
  <c r="J26" i="15"/>
  <c r="J27" i="15"/>
  <c r="J28" i="15"/>
  <c r="J19" i="15"/>
  <c r="H14" i="7"/>
  <c r="H8" i="7"/>
  <c r="H7" i="7"/>
  <c r="H9" i="7"/>
  <c r="H11" i="7"/>
  <c r="H12" i="7"/>
  <c r="H13" i="7"/>
  <c r="H5" i="7"/>
  <c r="J22" i="7"/>
  <c r="J23" i="7"/>
  <c r="J24" i="7"/>
  <c r="J25" i="7"/>
  <c r="J26" i="7"/>
  <c r="J27" i="7"/>
  <c r="J28" i="7"/>
  <c r="J29" i="7"/>
  <c r="J20" i="7"/>
  <c r="G20" i="7"/>
  <c r="H5" i="10"/>
  <c r="L7" i="29" l="1"/>
  <c r="L9" i="29"/>
  <c r="L10" i="29"/>
  <c r="L11" i="29"/>
  <c r="L12" i="29"/>
  <c r="L14" i="29"/>
  <c r="L5" i="29"/>
  <c r="P5" i="29" s="1"/>
  <c r="H7" i="29"/>
  <c r="H8" i="29"/>
  <c r="H10" i="29"/>
  <c r="H11" i="29"/>
  <c r="H12" i="29"/>
  <c r="H13" i="29"/>
  <c r="H14" i="29"/>
  <c r="H5" i="29"/>
  <c r="P7" i="28"/>
  <c r="L7" i="28"/>
  <c r="L8" i="28"/>
  <c r="L9" i="28"/>
  <c r="L10" i="28"/>
  <c r="L11" i="28"/>
  <c r="L12" i="28"/>
  <c r="L13" i="28"/>
  <c r="L14" i="28"/>
  <c r="L5" i="28"/>
  <c r="H11" i="28"/>
  <c r="H7" i="28"/>
  <c r="H9" i="28"/>
  <c r="H10" i="28"/>
  <c r="H12" i="28"/>
  <c r="H14" i="28"/>
  <c r="H5" i="28"/>
  <c r="L7" i="27"/>
  <c r="L8" i="27"/>
  <c r="L9" i="27"/>
  <c r="L10" i="27"/>
  <c r="L11" i="27"/>
  <c r="L12" i="27"/>
  <c r="L13" i="27"/>
  <c r="L14" i="27"/>
  <c r="L5" i="27"/>
  <c r="H8" i="27"/>
  <c r="H7" i="27"/>
  <c r="H9" i="27"/>
  <c r="H10" i="27"/>
  <c r="H11" i="27"/>
  <c r="H12" i="27"/>
  <c r="H13" i="27"/>
  <c r="H14" i="27"/>
  <c r="H5" i="27"/>
  <c r="L10" i="26"/>
  <c r="L7" i="26"/>
  <c r="L6" i="26"/>
  <c r="L8" i="26"/>
  <c r="L9" i="26"/>
  <c r="L11" i="26"/>
  <c r="L12" i="26"/>
  <c r="L13" i="26"/>
  <c r="L14" i="26"/>
  <c r="L5" i="26"/>
  <c r="H7" i="26"/>
  <c r="H5" i="26"/>
  <c r="H8" i="26"/>
  <c r="H9" i="26"/>
  <c r="H10" i="26"/>
  <c r="H11" i="26"/>
  <c r="H12" i="26"/>
  <c r="H13" i="26"/>
  <c r="H14" i="26"/>
  <c r="L7" i="25"/>
  <c r="L8" i="25"/>
  <c r="L9" i="25"/>
  <c r="L10" i="25"/>
  <c r="L11" i="25"/>
  <c r="L12" i="25"/>
  <c r="L13" i="25"/>
  <c r="L14" i="25"/>
  <c r="L5" i="25"/>
  <c r="H9" i="25"/>
  <c r="H7" i="25"/>
  <c r="H8" i="25"/>
  <c r="H10" i="25"/>
  <c r="H11" i="25"/>
  <c r="H12" i="25"/>
  <c r="H14" i="25"/>
  <c r="H5" i="25"/>
  <c r="L7" i="24"/>
  <c r="L8" i="24"/>
  <c r="L9" i="24"/>
  <c r="L10" i="24"/>
  <c r="L11" i="24"/>
  <c r="L12" i="24"/>
  <c r="L13" i="24"/>
  <c r="L14" i="24"/>
  <c r="L5" i="24"/>
  <c r="H11" i="24"/>
  <c r="H7" i="24"/>
  <c r="H8" i="24"/>
  <c r="H9" i="24"/>
  <c r="H10" i="24"/>
  <c r="H12" i="24"/>
  <c r="H13" i="24"/>
  <c r="H14" i="24"/>
  <c r="H5" i="24"/>
  <c r="L14" i="23"/>
  <c r="L13" i="23"/>
  <c r="L10" i="23"/>
  <c r="L7" i="23"/>
  <c r="L8" i="23"/>
  <c r="L9" i="23"/>
  <c r="L11" i="23"/>
  <c r="L12" i="23"/>
  <c r="L5" i="23"/>
  <c r="H14" i="23"/>
  <c r="H12" i="23"/>
  <c r="H7" i="23"/>
  <c r="H8" i="23"/>
  <c r="H9" i="23"/>
  <c r="H10" i="23"/>
  <c r="H11" i="23"/>
  <c r="H5" i="23"/>
  <c r="G5" i="23"/>
  <c r="H7" i="6"/>
  <c r="H8" i="9"/>
  <c r="H7" i="9"/>
  <c r="H5" i="9"/>
  <c r="H5" i="3"/>
  <c r="B5" i="14"/>
  <c r="L14" i="13"/>
  <c r="L12" i="13"/>
  <c r="L9" i="13"/>
  <c r="L8" i="13"/>
  <c r="L7" i="13"/>
  <c r="L10" i="13"/>
  <c r="L11" i="13"/>
  <c r="L13" i="13"/>
  <c r="L5" i="13"/>
  <c r="H10" i="13"/>
  <c r="H7" i="13"/>
  <c r="H8" i="13"/>
  <c r="H9" i="13"/>
  <c r="H11" i="13"/>
  <c r="H12" i="13"/>
  <c r="H13" i="13"/>
  <c r="H14" i="13"/>
  <c r="H5" i="13"/>
  <c r="L7" i="10"/>
  <c r="L5" i="10"/>
  <c r="P5" i="10" s="1"/>
  <c r="P8" i="5"/>
  <c r="P9" i="5"/>
  <c r="P10" i="5"/>
  <c r="P11" i="5"/>
  <c r="P12" i="5"/>
  <c r="P13" i="5"/>
  <c r="P14" i="5"/>
  <c r="P7" i="5"/>
  <c r="O7" i="5"/>
  <c r="P5" i="5"/>
  <c r="O5" i="5"/>
  <c r="L8" i="5"/>
  <c r="L9" i="5"/>
  <c r="L10" i="5"/>
  <c r="L11" i="5"/>
  <c r="L12" i="5"/>
  <c r="L13" i="5"/>
  <c r="L14" i="5"/>
  <c r="L7" i="5"/>
  <c r="K7" i="5"/>
  <c r="L5" i="5"/>
  <c r="K5" i="5"/>
  <c r="O5" i="4"/>
  <c r="O7" i="4"/>
  <c r="O8" i="4"/>
  <c r="O9" i="4"/>
  <c r="O10" i="4"/>
  <c r="O11" i="4"/>
  <c r="O12" i="4"/>
  <c r="O13" i="4"/>
  <c r="O14" i="4"/>
  <c r="L8" i="4"/>
  <c r="L9" i="4"/>
  <c r="L11" i="4"/>
  <c r="L12" i="4"/>
  <c r="L13" i="4"/>
  <c r="L14" i="4"/>
  <c r="L7" i="4"/>
  <c r="L5" i="4"/>
  <c r="K7" i="4"/>
  <c r="K5" i="4"/>
  <c r="H8" i="4"/>
  <c r="H9" i="4"/>
  <c r="H11" i="4"/>
  <c r="H12" i="4"/>
  <c r="H13" i="4"/>
  <c r="H14" i="4"/>
  <c r="H7" i="4"/>
  <c r="G7" i="4"/>
  <c r="H5" i="4"/>
  <c r="G5" i="4"/>
  <c r="H14" i="9"/>
  <c r="H12" i="9"/>
  <c r="H10" i="9"/>
  <c r="H9" i="9"/>
  <c r="H11" i="9"/>
  <c r="H13" i="9"/>
  <c r="J21" i="9"/>
  <c r="J22" i="9"/>
  <c r="J23" i="9"/>
  <c r="J24" i="9"/>
  <c r="J25" i="9"/>
  <c r="J26" i="9"/>
  <c r="J27" i="9"/>
  <c r="J28" i="9"/>
  <c r="J19" i="9"/>
  <c r="H8" i="8"/>
  <c r="H9" i="8"/>
  <c r="H10" i="8"/>
  <c r="H11" i="8"/>
  <c r="H12" i="8"/>
  <c r="H13" i="8"/>
  <c r="H5" i="8"/>
  <c r="J21" i="8"/>
  <c r="J22" i="8"/>
  <c r="J23" i="8"/>
  <c r="J24" i="8"/>
  <c r="J25" i="8"/>
  <c r="J26" i="8"/>
  <c r="J27" i="8"/>
  <c r="J28" i="8"/>
  <c r="J19" i="8"/>
  <c r="O7" i="10" l="1"/>
  <c r="D4" i="20"/>
  <c r="S7" i="5"/>
  <c r="S5" i="5"/>
  <c r="O14" i="6"/>
  <c r="O7" i="6"/>
  <c r="O8" i="6"/>
  <c r="O9" i="6"/>
  <c r="O10" i="6"/>
  <c r="O11" i="6"/>
  <c r="O12" i="6"/>
  <c r="O13" i="6"/>
  <c r="O5" i="6"/>
  <c r="L14" i="6"/>
  <c r="L13" i="6"/>
  <c r="L11" i="6"/>
  <c r="L10" i="6"/>
  <c r="L9" i="6"/>
  <c r="L8" i="6"/>
  <c r="L12" i="6"/>
  <c r="H9" i="6"/>
  <c r="H5" i="6"/>
  <c r="L7" i="12"/>
  <c r="L5" i="12"/>
  <c r="H14" i="12"/>
  <c r="D13" i="20" s="1"/>
  <c r="H13" i="12"/>
  <c r="D12" i="20" s="1"/>
  <c r="H12" i="12"/>
  <c r="H11" i="12"/>
  <c r="H10" i="12"/>
  <c r="D9" i="20" s="1"/>
  <c r="H9" i="12"/>
  <c r="H8" i="12"/>
  <c r="H7" i="12"/>
  <c r="D6" i="20" s="1"/>
  <c r="H5" i="12"/>
  <c r="L14" i="12"/>
  <c r="L13" i="12"/>
  <c r="L12" i="12"/>
  <c r="L11" i="12"/>
  <c r="L10" i="12"/>
  <c r="L9" i="12"/>
  <c r="L8" i="12"/>
  <c r="K5" i="12"/>
  <c r="F14" i="12"/>
  <c r="F13" i="12"/>
  <c r="F12" i="12"/>
  <c r="F11" i="12"/>
  <c r="F10" i="12"/>
  <c r="F9" i="12"/>
  <c r="F8" i="12"/>
  <c r="F7" i="12"/>
  <c r="F5" i="12"/>
  <c r="G14" i="12"/>
  <c r="G13" i="12"/>
  <c r="G12" i="12"/>
  <c r="G11" i="12"/>
  <c r="G10" i="12"/>
  <c r="G9" i="12"/>
  <c r="G8" i="12"/>
  <c r="G7" i="12"/>
  <c r="G5" i="12"/>
  <c r="L14" i="10"/>
  <c r="L9" i="10"/>
  <c r="L11" i="10"/>
  <c r="L13" i="10"/>
  <c r="O5" i="10"/>
  <c r="H14" i="10"/>
  <c r="H8" i="10"/>
  <c r="H9" i="10"/>
  <c r="H10" i="10"/>
  <c r="H12" i="10"/>
  <c r="H13" i="10"/>
  <c r="J7" i="4"/>
  <c r="F8" i="6"/>
  <c r="F7" i="6"/>
  <c r="H11" i="3"/>
  <c r="H9" i="3"/>
  <c r="H8" i="3"/>
  <c r="D7" i="20" s="1"/>
  <c r="G7" i="6"/>
  <c r="O7" i="14"/>
  <c r="O10" i="14"/>
  <c r="O11" i="14"/>
  <c r="O12" i="14"/>
  <c r="O13" i="14"/>
  <c r="J21" i="14"/>
  <c r="J22" i="14"/>
  <c r="J23" i="14"/>
  <c r="J24" i="14"/>
  <c r="J25" i="14"/>
  <c r="J26" i="14"/>
  <c r="J27" i="14"/>
  <c r="J28" i="14"/>
  <c r="J19" i="14"/>
  <c r="G19" i="14"/>
  <c r="O44" i="14"/>
  <c r="H14" i="3"/>
  <c r="H13" i="3"/>
  <c r="H12" i="3"/>
  <c r="J21" i="3"/>
  <c r="J22" i="3"/>
  <c r="J23" i="3"/>
  <c r="J24" i="3"/>
  <c r="J25" i="3"/>
  <c r="J26" i="3"/>
  <c r="J27" i="3"/>
  <c r="J28" i="3"/>
  <c r="J19" i="3"/>
  <c r="H8" i="6"/>
  <c r="H10" i="6"/>
  <c r="H11" i="6"/>
  <c r="H12" i="6"/>
  <c r="H13" i="6"/>
  <c r="H14" i="6"/>
  <c r="F5" i="6"/>
  <c r="G5" i="6"/>
  <c r="J21" i="6"/>
  <c r="J22" i="6"/>
  <c r="J23" i="6"/>
  <c r="J24" i="6"/>
  <c r="J25" i="6"/>
  <c r="J26" i="6"/>
  <c r="J27" i="6"/>
  <c r="J28" i="6"/>
  <c r="J19" i="6"/>
  <c r="G19" i="6"/>
  <c r="H19" i="6"/>
  <c r="D8" i="20" l="1"/>
  <c r="D10" i="20"/>
  <c r="D11" i="20"/>
  <c r="O5" i="12"/>
  <c r="J44" i="14"/>
  <c r="J43" i="14"/>
  <c r="J42" i="14"/>
  <c r="J41" i="14"/>
  <c r="J40" i="14"/>
  <c r="J39" i="14"/>
  <c r="J38" i="14"/>
  <c r="J37" i="14"/>
  <c r="J36" i="14"/>
  <c r="I36" i="14"/>
  <c r="E107" i="14"/>
  <c r="N14" i="6"/>
  <c r="G13" i="25"/>
  <c r="G12" i="24"/>
  <c r="G10" i="10"/>
  <c r="G7" i="26"/>
  <c r="F7" i="26"/>
  <c r="K12" i="23"/>
  <c r="O12" i="23" s="1"/>
  <c r="K7" i="23"/>
  <c r="O7" i="23" s="1"/>
  <c r="E55" i="29" l="1"/>
  <c r="E53" i="29"/>
  <c r="E51" i="29"/>
  <c r="E49" i="29"/>
  <c r="E47" i="29"/>
  <c r="E54" i="28"/>
  <c r="E52" i="28"/>
  <c r="E50" i="28"/>
  <c r="E48" i="28"/>
  <c r="E46" i="28"/>
  <c r="E54" i="27"/>
  <c r="E52" i="27"/>
  <c r="E50" i="27"/>
  <c r="E48" i="27"/>
  <c r="E46" i="27"/>
  <c r="K8" i="27"/>
  <c r="O8" i="27" s="1"/>
  <c r="K9" i="27"/>
  <c r="O9" i="27" s="1"/>
  <c r="K10" i="27"/>
  <c r="O10" i="27" s="1"/>
  <c r="K11" i="27"/>
  <c r="O11" i="27" s="1"/>
  <c r="K12" i="27"/>
  <c r="O12" i="27" s="1"/>
  <c r="K13" i="27"/>
  <c r="O13" i="27" s="1"/>
  <c r="K14" i="27"/>
  <c r="O14" i="27" s="1"/>
  <c r="G8" i="27"/>
  <c r="G9" i="27"/>
  <c r="G10" i="27"/>
  <c r="G11" i="27"/>
  <c r="G12" i="27"/>
  <c r="G13" i="27"/>
  <c r="G14" i="27"/>
  <c r="G7" i="27"/>
  <c r="E54" i="26"/>
  <c r="E52" i="26"/>
  <c r="E50" i="26"/>
  <c r="E48" i="26"/>
  <c r="E46" i="26"/>
  <c r="E54" i="25"/>
  <c r="E52" i="25"/>
  <c r="E50" i="25"/>
  <c r="E48" i="25"/>
  <c r="E46" i="25"/>
  <c r="G7" i="24"/>
  <c r="G5" i="24"/>
  <c r="E53" i="24"/>
  <c r="E51" i="24"/>
  <c r="E49" i="24"/>
  <c r="E47" i="24"/>
  <c r="E45" i="24"/>
  <c r="K5" i="23"/>
  <c r="G7" i="23"/>
  <c r="O5" i="23" l="1"/>
  <c r="E34" i="23"/>
  <c r="E53" i="23"/>
  <c r="E51" i="23"/>
  <c r="E49" i="23"/>
  <c r="E47" i="23"/>
  <c r="E45" i="23"/>
  <c r="O8" i="10"/>
  <c r="O9" i="10"/>
  <c r="O10" i="10"/>
  <c r="O11" i="10"/>
  <c r="O12" i="10"/>
  <c r="O13" i="10"/>
  <c r="O14" i="10"/>
  <c r="G8" i="10"/>
  <c r="G9" i="10"/>
  <c r="G11" i="10"/>
  <c r="G12" i="10"/>
  <c r="G13" i="10"/>
  <c r="G14" i="10"/>
  <c r="E28" i="11" l="1"/>
  <c r="I28" i="11"/>
  <c r="K5" i="13" l="1"/>
  <c r="O5" i="13" s="1"/>
  <c r="G7" i="18"/>
  <c r="K14" i="18"/>
  <c r="O14" i="18" s="1"/>
  <c r="J14" i="18"/>
  <c r="P14" i="18" s="1"/>
  <c r="G14" i="18"/>
  <c r="F14" i="18"/>
  <c r="K13" i="18"/>
  <c r="O13" i="18" s="1"/>
  <c r="J13" i="18"/>
  <c r="P13" i="18" s="1"/>
  <c r="G13" i="18"/>
  <c r="F13" i="18"/>
  <c r="K12" i="18"/>
  <c r="O12" i="18" s="1"/>
  <c r="J12" i="18"/>
  <c r="P12" i="18" s="1"/>
  <c r="G12" i="18"/>
  <c r="F12" i="18"/>
  <c r="K11" i="18"/>
  <c r="O11" i="18" s="1"/>
  <c r="J11" i="18"/>
  <c r="P11" i="18" s="1"/>
  <c r="G11" i="18"/>
  <c r="F11" i="18"/>
  <c r="K10" i="18"/>
  <c r="O10" i="18" s="1"/>
  <c r="J10" i="18"/>
  <c r="P10" i="18" s="1"/>
  <c r="G10" i="18"/>
  <c r="F10" i="18"/>
  <c r="K9" i="18"/>
  <c r="O9" i="18" s="1"/>
  <c r="J9" i="18"/>
  <c r="P9" i="18" s="1"/>
  <c r="G9" i="18"/>
  <c r="F9" i="18"/>
  <c r="K8" i="18"/>
  <c r="O8" i="18" s="1"/>
  <c r="J8" i="18"/>
  <c r="P8" i="18" s="1"/>
  <c r="G8" i="18"/>
  <c r="F8" i="18"/>
  <c r="K7" i="18"/>
  <c r="O7" i="18" s="1"/>
  <c r="J7" i="18"/>
  <c r="P7" i="18" s="1"/>
  <c r="F7" i="18"/>
  <c r="K5" i="18"/>
  <c r="O5" i="18" s="1"/>
  <c r="J5" i="18"/>
  <c r="P5" i="18" s="1"/>
  <c r="G5" i="18"/>
  <c r="F5" i="18"/>
  <c r="K14" i="17"/>
  <c r="O14" i="17" s="1"/>
  <c r="J14" i="17"/>
  <c r="P14" i="17" s="1"/>
  <c r="G14" i="17"/>
  <c r="F14" i="17"/>
  <c r="K13" i="17"/>
  <c r="O13" i="17" s="1"/>
  <c r="J13" i="17"/>
  <c r="P13" i="17" s="1"/>
  <c r="G13" i="17"/>
  <c r="F13" i="17"/>
  <c r="K12" i="17"/>
  <c r="O12" i="17" s="1"/>
  <c r="J12" i="17"/>
  <c r="P12" i="17" s="1"/>
  <c r="G12" i="17"/>
  <c r="F12" i="17"/>
  <c r="K11" i="17"/>
  <c r="O11" i="17" s="1"/>
  <c r="J11" i="17"/>
  <c r="P11" i="17" s="1"/>
  <c r="G11" i="17"/>
  <c r="F11" i="17"/>
  <c r="K10" i="17"/>
  <c r="O10" i="17" s="1"/>
  <c r="J10" i="17"/>
  <c r="P10" i="17" s="1"/>
  <c r="G10" i="17"/>
  <c r="F10" i="17"/>
  <c r="K9" i="17"/>
  <c r="O9" i="17" s="1"/>
  <c r="J9" i="17"/>
  <c r="P9" i="17" s="1"/>
  <c r="G9" i="17"/>
  <c r="F9" i="17"/>
  <c r="K8" i="17"/>
  <c r="O8" i="17" s="1"/>
  <c r="J8" i="17"/>
  <c r="G8" i="17"/>
  <c r="F8" i="17"/>
  <c r="K7" i="17"/>
  <c r="O7" i="17" s="1"/>
  <c r="J7" i="17"/>
  <c r="P7" i="17" s="1"/>
  <c r="K5" i="17"/>
  <c r="O5" i="17" s="1"/>
  <c r="J5" i="17"/>
  <c r="P5" i="17" s="1"/>
  <c r="G5" i="17"/>
  <c r="F5" i="17"/>
  <c r="K10" i="16"/>
  <c r="O10" i="16" s="1"/>
  <c r="K5" i="16"/>
  <c r="J5" i="16"/>
  <c r="P5" i="16" s="1"/>
  <c r="F7" i="16"/>
  <c r="G7" i="16"/>
  <c r="F8" i="16"/>
  <c r="G8" i="16"/>
  <c r="F9" i="16"/>
  <c r="G9" i="16"/>
  <c r="F10" i="16"/>
  <c r="G10" i="16"/>
  <c r="F11" i="16"/>
  <c r="G11" i="16"/>
  <c r="F12" i="16"/>
  <c r="G12" i="16"/>
  <c r="F13" i="16"/>
  <c r="G13" i="16"/>
  <c r="F14" i="16"/>
  <c r="G14" i="16"/>
  <c r="G5" i="16"/>
  <c r="F5" i="16"/>
  <c r="K14" i="16"/>
  <c r="O14" i="16" s="1"/>
  <c r="J14" i="16"/>
  <c r="P14" i="16" s="1"/>
  <c r="K13" i="16"/>
  <c r="O13" i="16" s="1"/>
  <c r="J13" i="16"/>
  <c r="P13" i="16" s="1"/>
  <c r="K12" i="16"/>
  <c r="O12" i="16" s="1"/>
  <c r="J12" i="16"/>
  <c r="P12" i="16" s="1"/>
  <c r="K11" i="16"/>
  <c r="O11" i="16" s="1"/>
  <c r="J11" i="16"/>
  <c r="P11" i="16" s="1"/>
  <c r="J10" i="16"/>
  <c r="K9" i="16"/>
  <c r="O9" i="16" s="1"/>
  <c r="J9" i="16"/>
  <c r="P9" i="16" s="1"/>
  <c r="K8" i="16"/>
  <c r="O8" i="16" s="1"/>
  <c r="J8" i="16"/>
  <c r="P8" i="16" s="1"/>
  <c r="K7" i="16"/>
  <c r="O7" i="16" s="1"/>
  <c r="J7" i="16"/>
  <c r="P7" i="16" s="1"/>
  <c r="E29" i="29"/>
  <c r="E31" i="29"/>
  <c r="E33" i="29"/>
  <c r="E35" i="29"/>
  <c r="E27" i="29"/>
  <c r="K14" i="29"/>
  <c r="O14" i="29" s="1"/>
  <c r="J14" i="29"/>
  <c r="P14" i="29" s="1"/>
  <c r="G14" i="29"/>
  <c r="F14" i="29"/>
  <c r="K13" i="29"/>
  <c r="O13" i="29" s="1"/>
  <c r="J13" i="29"/>
  <c r="P13" i="29" s="1"/>
  <c r="G13" i="29"/>
  <c r="F13" i="29"/>
  <c r="K12" i="29"/>
  <c r="O12" i="29" s="1"/>
  <c r="J12" i="29"/>
  <c r="P12" i="29" s="1"/>
  <c r="G12" i="29"/>
  <c r="F12" i="29"/>
  <c r="K11" i="29"/>
  <c r="O11" i="29" s="1"/>
  <c r="J11" i="29"/>
  <c r="P11" i="29" s="1"/>
  <c r="G11" i="29"/>
  <c r="F11" i="29"/>
  <c r="K10" i="29"/>
  <c r="O10" i="29" s="1"/>
  <c r="J10" i="29"/>
  <c r="P10" i="29" s="1"/>
  <c r="G10" i="29"/>
  <c r="F10" i="29"/>
  <c r="K9" i="29"/>
  <c r="O9" i="29" s="1"/>
  <c r="J9" i="29"/>
  <c r="P9" i="29" s="1"/>
  <c r="G9" i="29"/>
  <c r="F9" i="29"/>
  <c r="K8" i="29"/>
  <c r="O8" i="29" s="1"/>
  <c r="J8" i="29"/>
  <c r="P8" i="29" s="1"/>
  <c r="G8" i="29"/>
  <c r="F8" i="29"/>
  <c r="K7" i="29"/>
  <c r="O7" i="29" s="1"/>
  <c r="J7" i="29"/>
  <c r="P7" i="29" s="1"/>
  <c r="G7" i="29"/>
  <c r="F7" i="29"/>
  <c r="K5" i="29"/>
  <c r="O5" i="29" s="1"/>
  <c r="G5" i="29"/>
  <c r="F5" i="29"/>
  <c r="E28" i="28"/>
  <c r="E30" i="28"/>
  <c r="E32" i="28"/>
  <c r="E34" i="28"/>
  <c r="E26" i="28"/>
  <c r="K14" i="28"/>
  <c r="O14" i="28" s="1"/>
  <c r="J14" i="28"/>
  <c r="P14" i="28" s="1"/>
  <c r="G14" i="28"/>
  <c r="F14" i="28"/>
  <c r="K13" i="28"/>
  <c r="O13" i="28" s="1"/>
  <c r="J13" i="28"/>
  <c r="P13" i="28" s="1"/>
  <c r="G13" i="28"/>
  <c r="F13" i="28"/>
  <c r="K12" i="28"/>
  <c r="O12" i="28" s="1"/>
  <c r="J12" i="28"/>
  <c r="P12" i="28" s="1"/>
  <c r="G12" i="28"/>
  <c r="F12" i="28"/>
  <c r="K11" i="28"/>
  <c r="O11" i="28" s="1"/>
  <c r="J11" i="28"/>
  <c r="P11" i="28" s="1"/>
  <c r="G11" i="28"/>
  <c r="F11" i="28"/>
  <c r="K10" i="28"/>
  <c r="O10" i="28" s="1"/>
  <c r="J10" i="28"/>
  <c r="P10" i="28" s="1"/>
  <c r="G10" i="28"/>
  <c r="F10" i="28"/>
  <c r="K9" i="28"/>
  <c r="O9" i="28" s="1"/>
  <c r="J9" i="28"/>
  <c r="P9" i="28" s="1"/>
  <c r="G9" i="28"/>
  <c r="F9" i="28"/>
  <c r="K8" i="28"/>
  <c r="O8" i="28" s="1"/>
  <c r="J8" i="28"/>
  <c r="P8" i="28" s="1"/>
  <c r="G8" i="28"/>
  <c r="F8" i="28"/>
  <c r="K7" i="28"/>
  <c r="O7" i="28" s="1"/>
  <c r="G7" i="28"/>
  <c r="F7" i="28"/>
  <c r="K5" i="28"/>
  <c r="O5" i="28" s="1"/>
  <c r="J5" i="28"/>
  <c r="P5" i="28" s="1"/>
  <c r="G5" i="28"/>
  <c r="F5" i="28"/>
  <c r="E28" i="27"/>
  <c r="E30" i="27"/>
  <c r="E32" i="27"/>
  <c r="E34" i="27"/>
  <c r="E26" i="27"/>
  <c r="J14" i="27"/>
  <c r="P14" i="27" s="1"/>
  <c r="F14" i="27"/>
  <c r="J13" i="27"/>
  <c r="P13" i="27" s="1"/>
  <c r="F13" i="27"/>
  <c r="J12" i="27"/>
  <c r="P12" i="27" s="1"/>
  <c r="F12" i="27"/>
  <c r="J11" i="27"/>
  <c r="P11" i="27" s="1"/>
  <c r="F11" i="27"/>
  <c r="J10" i="27"/>
  <c r="P10" i="27" s="1"/>
  <c r="F10" i="27"/>
  <c r="J9" i="27"/>
  <c r="P9" i="27" s="1"/>
  <c r="F9" i="27"/>
  <c r="J8" i="27"/>
  <c r="P8" i="27" s="1"/>
  <c r="F8" i="27"/>
  <c r="K7" i="27"/>
  <c r="O7" i="27" s="1"/>
  <c r="J7" i="27"/>
  <c r="P7" i="27" s="1"/>
  <c r="F7" i="27"/>
  <c r="K5" i="27"/>
  <c r="O5" i="27" s="1"/>
  <c r="J5" i="27"/>
  <c r="P5" i="27" s="1"/>
  <c r="G5" i="27"/>
  <c r="F5" i="27"/>
  <c r="E28" i="26"/>
  <c r="E30" i="26"/>
  <c r="E32" i="26"/>
  <c r="E34" i="26"/>
  <c r="E26" i="26"/>
  <c r="K14" i="26"/>
  <c r="O14" i="26" s="1"/>
  <c r="J14" i="26"/>
  <c r="P14" i="26" s="1"/>
  <c r="G14" i="26"/>
  <c r="F14" i="26"/>
  <c r="K13" i="26"/>
  <c r="O13" i="26" s="1"/>
  <c r="J13" i="26"/>
  <c r="P13" i="26" s="1"/>
  <c r="G13" i="26"/>
  <c r="F13" i="26"/>
  <c r="K12" i="26"/>
  <c r="O12" i="26" s="1"/>
  <c r="J12" i="26"/>
  <c r="P12" i="26" s="1"/>
  <c r="G12" i="26"/>
  <c r="F12" i="26"/>
  <c r="K11" i="26"/>
  <c r="O11" i="26" s="1"/>
  <c r="J11" i="26"/>
  <c r="P11" i="26" s="1"/>
  <c r="G11" i="26"/>
  <c r="F11" i="26"/>
  <c r="K10" i="26"/>
  <c r="O10" i="26" s="1"/>
  <c r="J10" i="26"/>
  <c r="P10" i="26" s="1"/>
  <c r="G10" i="26"/>
  <c r="F10" i="26"/>
  <c r="K9" i="26"/>
  <c r="O9" i="26" s="1"/>
  <c r="J9" i="26"/>
  <c r="P9" i="26" s="1"/>
  <c r="G9" i="26"/>
  <c r="F9" i="26"/>
  <c r="K8" i="26"/>
  <c r="O8" i="26" s="1"/>
  <c r="J8" i="26"/>
  <c r="P8" i="26" s="1"/>
  <c r="G8" i="26"/>
  <c r="F8" i="26"/>
  <c r="K7" i="26"/>
  <c r="O7" i="26" s="1"/>
  <c r="J7" i="26"/>
  <c r="P7" i="26" s="1"/>
  <c r="K5" i="26"/>
  <c r="O5" i="26" s="1"/>
  <c r="J5" i="26"/>
  <c r="P5" i="26" s="1"/>
  <c r="G5" i="26"/>
  <c r="F5" i="26"/>
  <c r="E28" i="23"/>
  <c r="E30" i="23"/>
  <c r="E32" i="23"/>
  <c r="E26" i="23"/>
  <c r="K14" i="25"/>
  <c r="O14" i="25" s="1"/>
  <c r="J14" i="25"/>
  <c r="P14" i="25" s="1"/>
  <c r="G14" i="25"/>
  <c r="F14" i="25"/>
  <c r="K13" i="25"/>
  <c r="O13" i="25" s="1"/>
  <c r="J13" i="25"/>
  <c r="P13" i="25" s="1"/>
  <c r="F13" i="25"/>
  <c r="K12" i="25"/>
  <c r="O12" i="25" s="1"/>
  <c r="J12" i="25"/>
  <c r="P12" i="25" s="1"/>
  <c r="G12" i="25"/>
  <c r="F12" i="25"/>
  <c r="K11" i="25"/>
  <c r="O11" i="25" s="1"/>
  <c r="J11" i="25"/>
  <c r="P11" i="25" s="1"/>
  <c r="G11" i="25"/>
  <c r="F11" i="25"/>
  <c r="K10" i="25"/>
  <c r="O10" i="25" s="1"/>
  <c r="J10" i="25"/>
  <c r="P10" i="25" s="1"/>
  <c r="G10" i="25"/>
  <c r="F10" i="25"/>
  <c r="K9" i="25"/>
  <c r="O9" i="25" s="1"/>
  <c r="J9" i="25"/>
  <c r="P9" i="25" s="1"/>
  <c r="G9" i="25"/>
  <c r="F9" i="25"/>
  <c r="K8" i="25"/>
  <c r="O8" i="25" s="1"/>
  <c r="J8" i="25"/>
  <c r="P8" i="25" s="1"/>
  <c r="G8" i="25"/>
  <c r="F8" i="25"/>
  <c r="K7" i="25"/>
  <c r="O7" i="25" s="1"/>
  <c r="J7" i="25"/>
  <c r="P7" i="25" s="1"/>
  <c r="G7" i="25"/>
  <c r="F7" i="25"/>
  <c r="K5" i="25"/>
  <c r="O5" i="25" s="1"/>
  <c r="J5" i="25"/>
  <c r="P5" i="25" s="1"/>
  <c r="G5" i="25"/>
  <c r="F5" i="25"/>
  <c r="E26" i="24"/>
  <c r="E28" i="24"/>
  <c r="E30" i="24"/>
  <c r="E32" i="24"/>
  <c r="E34" i="24"/>
  <c r="K14" i="24"/>
  <c r="O14" i="24" s="1"/>
  <c r="J14" i="24"/>
  <c r="P14" i="24" s="1"/>
  <c r="G14" i="24"/>
  <c r="F14" i="24"/>
  <c r="K13" i="24"/>
  <c r="O13" i="24" s="1"/>
  <c r="J13" i="24"/>
  <c r="P13" i="24" s="1"/>
  <c r="G13" i="24"/>
  <c r="F13" i="24"/>
  <c r="K12" i="24"/>
  <c r="O12" i="24" s="1"/>
  <c r="J12" i="24"/>
  <c r="P12" i="24" s="1"/>
  <c r="F12" i="24"/>
  <c r="K11" i="24"/>
  <c r="O11" i="24" s="1"/>
  <c r="J11" i="24"/>
  <c r="P11" i="24" s="1"/>
  <c r="G11" i="24"/>
  <c r="F11" i="24"/>
  <c r="K10" i="24"/>
  <c r="O10" i="24" s="1"/>
  <c r="J10" i="24"/>
  <c r="P10" i="24" s="1"/>
  <c r="G10" i="24"/>
  <c r="F10" i="24"/>
  <c r="K9" i="24"/>
  <c r="O9" i="24" s="1"/>
  <c r="J9" i="24"/>
  <c r="P9" i="24" s="1"/>
  <c r="G9" i="24"/>
  <c r="F9" i="24"/>
  <c r="K8" i="24"/>
  <c r="O8" i="24" s="1"/>
  <c r="J8" i="24"/>
  <c r="P8" i="24" s="1"/>
  <c r="G8" i="24"/>
  <c r="F8" i="24"/>
  <c r="K7" i="24"/>
  <c r="O7" i="24" s="1"/>
  <c r="J7" i="24"/>
  <c r="P7" i="24" s="1"/>
  <c r="F7" i="24"/>
  <c r="K5" i="24"/>
  <c r="O5" i="24" s="1"/>
  <c r="J5" i="24"/>
  <c r="P5" i="24" s="1"/>
  <c r="F5" i="24"/>
  <c r="J7" i="23"/>
  <c r="P7" i="23" s="1"/>
  <c r="N7" i="23"/>
  <c r="J8" i="23"/>
  <c r="P8" i="23" s="1"/>
  <c r="K8" i="23"/>
  <c r="J9" i="23"/>
  <c r="P9" i="23" s="1"/>
  <c r="K9" i="23"/>
  <c r="J10" i="23"/>
  <c r="P10" i="23" s="1"/>
  <c r="K10" i="23"/>
  <c r="O10" i="23" s="1"/>
  <c r="J11" i="23"/>
  <c r="P11" i="23" s="1"/>
  <c r="K11" i="23"/>
  <c r="J12" i="23"/>
  <c r="P12" i="23" s="1"/>
  <c r="N12" i="23"/>
  <c r="J13" i="23"/>
  <c r="P13" i="23" s="1"/>
  <c r="K13" i="23"/>
  <c r="J14" i="23"/>
  <c r="P14" i="23" s="1"/>
  <c r="K14" i="23"/>
  <c r="J5" i="23"/>
  <c r="G8" i="23"/>
  <c r="G9" i="23"/>
  <c r="G10" i="23"/>
  <c r="G11" i="23"/>
  <c r="G12" i="23"/>
  <c r="G13" i="23"/>
  <c r="G14" i="23"/>
  <c r="F7" i="23"/>
  <c r="F8" i="23"/>
  <c r="F9" i="23"/>
  <c r="F10" i="23"/>
  <c r="F11" i="23"/>
  <c r="F12" i="23"/>
  <c r="F13" i="23"/>
  <c r="F14" i="23"/>
  <c r="N13" i="23" l="1"/>
  <c r="O13" i="23"/>
  <c r="N14" i="23"/>
  <c r="O14" i="23"/>
  <c r="N9" i="23"/>
  <c r="O9" i="23"/>
  <c r="P5" i="23"/>
  <c r="N5" i="23"/>
  <c r="N11" i="23"/>
  <c r="O11" i="23"/>
  <c r="N8" i="23"/>
  <c r="O8" i="23"/>
  <c r="N8" i="17"/>
  <c r="P8" i="17"/>
  <c r="N10" i="16"/>
  <c r="P10" i="16"/>
  <c r="O5" i="16"/>
  <c r="N5" i="16"/>
  <c r="N9" i="25"/>
  <c r="N10" i="23"/>
  <c r="N7" i="16"/>
  <c r="N8" i="16"/>
  <c r="N9" i="16"/>
  <c r="N11" i="16"/>
  <c r="N12" i="16"/>
  <c r="N13" i="16"/>
  <c r="N14" i="16"/>
  <c r="N5" i="17"/>
  <c r="N7" i="17"/>
  <c r="N9" i="17"/>
  <c r="N10" i="17"/>
  <c r="N11" i="17"/>
  <c r="N12" i="17"/>
  <c r="N13" i="17"/>
  <c r="N14" i="17"/>
  <c r="N5" i="18"/>
  <c r="N7" i="18"/>
  <c r="N8" i="18"/>
  <c r="N9" i="18"/>
  <c r="N10" i="18"/>
  <c r="N11" i="18"/>
  <c r="N12" i="18"/>
  <c r="N13" i="18"/>
  <c r="N14" i="18"/>
  <c r="N5" i="29"/>
  <c r="N8" i="29"/>
  <c r="N12" i="29"/>
  <c r="N10" i="29"/>
  <c r="N13" i="29"/>
  <c r="N14" i="29"/>
  <c r="N11" i="29"/>
  <c r="N7" i="29"/>
  <c r="N9" i="29"/>
  <c r="N12" i="28"/>
  <c r="N9" i="28"/>
  <c r="N13" i="28"/>
  <c r="N8" i="28"/>
  <c r="N10" i="28"/>
  <c r="N11" i="28"/>
  <c r="N14" i="28"/>
  <c r="N5" i="28"/>
  <c r="N7" i="28"/>
  <c r="N8" i="27"/>
  <c r="N11" i="27"/>
  <c r="N12" i="27"/>
  <c r="N10" i="27"/>
  <c r="N13" i="27"/>
  <c r="N7" i="27"/>
  <c r="N14" i="27"/>
  <c r="N5" i="27"/>
  <c r="N9" i="27"/>
  <c r="N7" i="26"/>
  <c r="N8" i="26"/>
  <c r="N11" i="26"/>
  <c r="N13" i="26"/>
  <c r="N5" i="26"/>
  <c r="N10" i="26"/>
  <c r="N9" i="26"/>
  <c r="N12" i="26"/>
  <c r="N14" i="26"/>
  <c r="N12" i="25"/>
  <c r="N8" i="25"/>
  <c r="N7" i="25"/>
  <c r="N5" i="25"/>
  <c r="N13" i="25"/>
  <c r="N11" i="25"/>
  <c r="N10" i="25"/>
  <c r="N14" i="25"/>
  <c r="N9" i="24"/>
  <c r="N12" i="24"/>
  <c r="N7" i="24"/>
  <c r="N14" i="24"/>
  <c r="N11" i="24"/>
  <c r="N5" i="24"/>
  <c r="N8" i="24"/>
  <c r="N13" i="24"/>
  <c r="N10" i="24"/>
  <c r="F5" i="23"/>
  <c r="I21" i="11" l="1"/>
  <c r="I22" i="11"/>
  <c r="C8" i="11" s="1"/>
  <c r="I23" i="11"/>
  <c r="C9" i="11" s="1"/>
  <c r="I24" i="11"/>
  <c r="C10" i="11" s="1"/>
  <c r="I25" i="11"/>
  <c r="C11" i="11" s="1"/>
  <c r="I26" i="11"/>
  <c r="C12" i="11" s="1"/>
  <c r="I27" i="11"/>
  <c r="C13" i="11" s="1"/>
  <c r="C14" i="11"/>
  <c r="E21" i="11"/>
  <c r="B7" i="11" s="1"/>
  <c r="E22" i="11"/>
  <c r="B8" i="11" s="1"/>
  <c r="E23" i="11"/>
  <c r="B9" i="11" s="1"/>
  <c r="E24" i="11"/>
  <c r="B10" i="11" s="1"/>
  <c r="E25" i="11"/>
  <c r="B11" i="11" s="1"/>
  <c r="E26" i="11"/>
  <c r="B12" i="11" s="1"/>
  <c r="E27" i="11"/>
  <c r="B13" i="11" s="1"/>
  <c r="B14" i="11"/>
  <c r="G19" i="11"/>
  <c r="I19" i="11" s="1"/>
  <c r="C5" i="11" s="1"/>
  <c r="C19" i="11"/>
  <c r="E19" i="11" s="1"/>
  <c r="B5" i="11" s="1"/>
  <c r="L10" i="11" l="1"/>
  <c r="L7" i="11"/>
  <c r="L14" i="11"/>
  <c r="L12" i="11"/>
  <c r="L13" i="11"/>
  <c r="L11" i="11"/>
  <c r="L8" i="11"/>
  <c r="L9" i="11"/>
  <c r="L5" i="11"/>
  <c r="G28" i="3"/>
  <c r="D28" i="3"/>
  <c r="G27" i="3"/>
  <c r="D27" i="3"/>
  <c r="G26" i="3"/>
  <c r="D26" i="3"/>
  <c r="G25" i="3"/>
  <c r="D25" i="3"/>
  <c r="G24" i="3"/>
  <c r="D24" i="3"/>
  <c r="G23" i="3"/>
  <c r="C9" i="3" s="1"/>
  <c r="D23" i="3"/>
  <c r="G22" i="3"/>
  <c r="D22" i="3"/>
  <c r="G21" i="3"/>
  <c r="D21" i="3"/>
  <c r="B7" i="3" s="1"/>
  <c r="F19" i="3"/>
  <c r="G19" i="3" s="1"/>
  <c r="C19" i="3"/>
  <c r="D19" i="3" s="1"/>
  <c r="G21" i="18" l="1"/>
  <c r="G22" i="18"/>
  <c r="G23" i="18"/>
  <c r="G24" i="18"/>
  <c r="G25" i="18"/>
  <c r="G26" i="18"/>
  <c r="G27" i="18"/>
  <c r="G28" i="18"/>
  <c r="D21" i="18"/>
  <c r="D22" i="18"/>
  <c r="D23" i="18"/>
  <c r="D24" i="18"/>
  <c r="D25" i="18"/>
  <c r="D26" i="18"/>
  <c r="D27" i="18"/>
  <c r="D28" i="18"/>
  <c r="G21" i="17"/>
  <c r="G22" i="17"/>
  <c r="G23" i="17"/>
  <c r="G24" i="17"/>
  <c r="G25" i="17"/>
  <c r="G26" i="17"/>
  <c r="G27" i="17"/>
  <c r="G28" i="17"/>
  <c r="D21" i="17"/>
  <c r="D22" i="17"/>
  <c r="D23" i="17"/>
  <c r="D24" i="17"/>
  <c r="D25" i="17"/>
  <c r="D26" i="17"/>
  <c r="D27" i="17"/>
  <c r="D28" i="17"/>
  <c r="G21" i="16"/>
  <c r="G22" i="16"/>
  <c r="G23" i="16"/>
  <c r="G24" i="16"/>
  <c r="G25" i="16"/>
  <c r="G26" i="16"/>
  <c r="G27" i="16"/>
  <c r="G28" i="16"/>
  <c r="D21" i="16"/>
  <c r="D22" i="16"/>
  <c r="D23" i="16"/>
  <c r="D24" i="16"/>
  <c r="D25" i="16"/>
  <c r="D26" i="16"/>
  <c r="D27" i="16"/>
  <c r="D28" i="16"/>
  <c r="D19" i="19" l="1"/>
  <c r="E19" i="18" l="1"/>
  <c r="G19" i="18" s="1"/>
  <c r="B19" i="18"/>
  <c r="D19" i="18" s="1"/>
  <c r="E19" i="17"/>
  <c r="G19" i="17" s="1"/>
  <c r="B19" i="17"/>
  <c r="D19" i="17" s="1"/>
  <c r="E19" i="16"/>
  <c r="G19" i="16" s="1"/>
  <c r="B19" i="16"/>
  <c r="D19" i="16" s="1"/>
  <c r="D107" i="14" l="1"/>
  <c r="C107" i="14"/>
  <c r="I43" i="14"/>
  <c r="H43" i="14"/>
  <c r="I42" i="14"/>
  <c r="H42" i="14"/>
  <c r="I41" i="14"/>
  <c r="H41" i="14"/>
  <c r="I40" i="14"/>
  <c r="H40" i="14"/>
  <c r="I39" i="14"/>
  <c r="H39" i="14"/>
  <c r="I38" i="14"/>
  <c r="H38" i="14"/>
  <c r="I37" i="14"/>
  <c r="H37" i="14"/>
  <c r="I44" i="14"/>
  <c r="H36" i="14"/>
  <c r="H44" i="14" s="1"/>
  <c r="G28" i="14"/>
  <c r="D28" i="14"/>
  <c r="G27" i="14"/>
  <c r="D27" i="14"/>
  <c r="G26" i="14"/>
  <c r="D26" i="14"/>
  <c r="G25" i="14"/>
  <c r="D25" i="14"/>
  <c r="G24" i="14"/>
  <c r="D24" i="14"/>
  <c r="G23" i="14"/>
  <c r="D23" i="14"/>
  <c r="G22" i="14"/>
  <c r="D22" i="14"/>
  <c r="G21" i="14"/>
  <c r="D21" i="14"/>
  <c r="D19" i="14"/>
  <c r="C14" i="14"/>
  <c r="B14" i="14"/>
  <c r="C13" i="14"/>
  <c r="B13" i="14"/>
  <c r="C12" i="14"/>
  <c r="B12" i="14"/>
  <c r="C11" i="14"/>
  <c r="B11" i="14"/>
  <c r="C10" i="14"/>
  <c r="B10" i="14"/>
  <c r="C9" i="14"/>
  <c r="B9" i="14"/>
  <c r="C8" i="14"/>
  <c r="B8" i="14"/>
  <c r="C7" i="14"/>
  <c r="B7" i="14"/>
  <c r="C5" i="14"/>
  <c r="G28" i="19"/>
  <c r="D28" i="19"/>
  <c r="G27" i="19"/>
  <c r="D27" i="19"/>
  <c r="B13" i="19" s="1"/>
  <c r="G26" i="19"/>
  <c r="C12" i="19" s="1"/>
  <c r="D26" i="19"/>
  <c r="B12" i="19" s="1"/>
  <c r="G25" i="19"/>
  <c r="C11" i="19" s="1"/>
  <c r="D25" i="19"/>
  <c r="B11" i="19" s="1"/>
  <c r="G24" i="19"/>
  <c r="D24" i="19"/>
  <c r="B10" i="19" s="1"/>
  <c r="G23" i="19"/>
  <c r="C9" i="19" s="1"/>
  <c r="D23" i="19"/>
  <c r="B9" i="19" s="1"/>
  <c r="G22" i="19"/>
  <c r="D22" i="19"/>
  <c r="B8" i="19" s="1"/>
  <c r="G21" i="19"/>
  <c r="C7" i="19" s="1"/>
  <c r="D21" i="19"/>
  <c r="B7" i="19" s="1"/>
  <c r="C14" i="19"/>
  <c r="B14" i="19"/>
  <c r="C13" i="19"/>
  <c r="C10" i="19"/>
  <c r="C8" i="19"/>
  <c r="C5" i="19"/>
  <c r="B5" i="19"/>
  <c r="K14" i="13"/>
  <c r="O14" i="13" s="1"/>
  <c r="J14" i="13"/>
  <c r="P14" i="13" s="1"/>
  <c r="G14" i="13"/>
  <c r="F14" i="13"/>
  <c r="K13" i="13"/>
  <c r="O13" i="13" s="1"/>
  <c r="J13" i="13"/>
  <c r="P13" i="13" s="1"/>
  <c r="G13" i="13"/>
  <c r="F13" i="13"/>
  <c r="K12" i="13"/>
  <c r="O12" i="13" s="1"/>
  <c r="J12" i="13"/>
  <c r="P12" i="13" s="1"/>
  <c r="G12" i="13"/>
  <c r="F12" i="13"/>
  <c r="K11" i="13"/>
  <c r="O11" i="13" s="1"/>
  <c r="J11" i="13"/>
  <c r="P11" i="13" s="1"/>
  <c r="G11" i="13"/>
  <c r="F11" i="13"/>
  <c r="K10" i="13"/>
  <c r="O10" i="13" s="1"/>
  <c r="J10" i="13"/>
  <c r="P10" i="13" s="1"/>
  <c r="G10" i="13"/>
  <c r="F10" i="13"/>
  <c r="K9" i="13"/>
  <c r="O9" i="13" s="1"/>
  <c r="J9" i="13"/>
  <c r="P9" i="13" s="1"/>
  <c r="G9" i="13"/>
  <c r="F9" i="13"/>
  <c r="K8" i="13"/>
  <c r="O8" i="13" s="1"/>
  <c r="J8" i="13"/>
  <c r="P8" i="13" s="1"/>
  <c r="G8" i="13"/>
  <c r="F8" i="13"/>
  <c r="K7" i="13"/>
  <c r="O7" i="13" s="1"/>
  <c r="J7" i="13"/>
  <c r="P7" i="13" s="1"/>
  <c r="G7" i="13"/>
  <c r="F7" i="13"/>
  <c r="J5" i="13"/>
  <c r="P5" i="13" s="1"/>
  <c r="G5" i="13"/>
  <c r="F5" i="13"/>
  <c r="K14" i="12"/>
  <c r="O14" i="12" s="1"/>
  <c r="J14" i="12"/>
  <c r="P14" i="12" s="1"/>
  <c r="K13" i="12"/>
  <c r="O13" i="12" s="1"/>
  <c r="J13" i="12"/>
  <c r="P13" i="12" s="1"/>
  <c r="K12" i="12"/>
  <c r="O12" i="12" s="1"/>
  <c r="J12" i="12"/>
  <c r="P12" i="12" s="1"/>
  <c r="K11" i="12"/>
  <c r="O11" i="12" s="1"/>
  <c r="J11" i="12"/>
  <c r="P11" i="12" s="1"/>
  <c r="K10" i="12"/>
  <c r="O10" i="12" s="1"/>
  <c r="J10" i="12"/>
  <c r="P10" i="12" s="1"/>
  <c r="O9" i="12"/>
  <c r="P9" i="12"/>
  <c r="K8" i="12"/>
  <c r="O8" i="12" s="1"/>
  <c r="J8" i="12"/>
  <c r="P8" i="12" s="1"/>
  <c r="K7" i="12"/>
  <c r="O7" i="12" s="1"/>
  <c r="J7" i="12"/>
  <c r="P7" i="12" s="1"/>
  <c r="J5" i="12"/>
  <c r="P5" i="12" s="1"/>
  <c r="G28" i="15"/>
  <c r="C14" i="15" s="1"/>
  <c r="D28" i="15"/>
  <c r="B14" i="15" s="1"/>
  <c r="G27" i="15"/>
  <c r="C13" i="15" s="1"/>
  <c r="D27" i="15"/>
  <c r="B13" i="15" s="1"/>
  <c r="G26" i="15"/>
  <c r="C12" i="15" s="1"/>
  <c r="D26" i="15"/>
  <c r="B12" i="15" s="1"/>
  <c r="G25" i="15"/>
  <c r="D25" i="15"/>
  <c r="G24" i="15"/>
  <c r="D24" i="15"/>
  <c r="G23" i="15"/>
  <c r="D23" i="15"/>
  <c r="G22" i="15"/>
  <c r="C8" i="15" s="1"/>
  <c r="D22" i="15"/>
  <c r="B8" i="15" s="1"/>
  <c r="G21" i="15"/>
  <c r="C7" i="15" s="1"/>
  <c r="D21" i="15"/>
  <c r="B7" i="15" s="1"/>
  <c r="G19" i="15"/>
  <c r="C5" i="15" s="1"/>
  <c r="D19" i="15"/>
  <c r="B5" i="15" s="1"/>
  <c r="C11" i="15"/>
  <c r="B11" i="15"/>
  <c r="C10" i="15"/>
  <c r="B10" i="15"/>
  <c r="C9" i="15"/>
  <c r="B9" i="15"/>
  <c r="G29" i="7"/>
  <c r="D29" i="7"/>
  <c r="G28" i="7"/>
  <c r="D28" i="7"/>
  <c r="G27" i="7"/>
  <c r="C12" i="7" s="1"/>
  <c r="D27" i="7"/>
  <c r="B12" i="7" s="1"/>
  <c r="G26" i="7"/>
  <c r="D26" i="7"/>
  <c r="G25" i="7"/>
  <c r="D25" i="7"/>
  <c r="G24" i="7"/>
  <c r="C9" i="7" s="1"/>
  <c r="D24" i="7"/>
  <c r="G23" i="7"/>
  <c r="D23" i="7"/>
  <c r="G22" i="7"/>
  <c r="D22" i="7"/>
  <c r="D20" i="7"/>
  <c r="B5" i="7" s="1"/>
  <c r="C14" i="7"/>
  <c r="B14" i="7"/>
  <c r="C13" i="7"/>
  <c r="B13" i="7"/>
  <c r="C11" i="7"/>
  <c r="B11" i="7"/>
  <c r="C10" i="7"/>
  <c r="B10" i="7"/>
  <c r="B9" i="7"/>
  <c r="C8" i="7"/>
  <c r="B8" i="7"/>
  <c r="C7" i="7"/>
  <c r="B7" i="7"/>
  <c r="C5" i="7"/>
  <c r="J14" i="10"/>
  <c r="P14" i="10" s="1"/>
  <c r="F14" i="10"/>
  <c r="J13" i="10"/>
  <c r="P13" i="10" s="1"/>
  <c r="F13" i="10"/>
  <c r="J12" i="10"/>
  <c r="P12" i="10" s="1"/>
  <c r="F12" i="10"/>
  <c r="J11" i="10"/>
  <c r="P11" i="10" s="1"/>
  <c r="F11" i="10"/>
  <c r="J10" i="10"/>
  <c r="P10" i="10" s="1"/>
  <c r="J9" i="10"/>
  <c r="P9" i="10" s="1"/>
  <c r="F9" i="10"/>
  <c r="J8" i="10"/>
  <c r="P8" i="10" s="1"/>
  <c r="F8" i="10"/>
  <c r="J7" i="10"/>
  <c r="P7" i="10" s="1"/>
  <c r="G28" i="6"/>
  <c r="D28" i="6"/>
  <c r="G27" i="6"/>
  <c r="C13" i="6" s="1"/>
  <c r="D27" i="6"/>
  <c r="G26" i="6"/>
  <c r="C12" i="6" s="1"/>
  <c r="D26" i="6"/>
  <c r="B12" i="6" s="1"/>
  <c r="G25" i="6"/>
  <c r="C11" i="6" s="1"/>
  <c r="D25" i="6"/>
  <c r="B11" i="6" s="1"/>
  <c r="G24" i="6"/>
  <c r="C10" i="6" s="1"/>
  <c r="D24" i="6"/>
  <c r="B10" i="6" s="1"/>
  <c r="G23" i="6"/>
  <c r="D23" i="6"/>
  <c r="B9" i="6" s="1"/>
  <c r="G22" i="6"/>
  <c r="C8" i="6" s="1"/>
  <c r="D22" i="6"/>
  <c r="G21" i="6"/>
  <c r="C7" i="6" s="1"/>
  <c r="D21" i="6"/>
  <c r="C5" i="6"/>
  <c r="D19" i="6"/>
  <c r="B5" i="6" s="1"/>
  <c r="C14" i="6"/>
  <c r="B14" i="6"/>
  <c r="B13" i="6"/>
  <c r="C9" i="6"/>
  <c r="B8" i="6"/>
  <c r="B7" i="6"/>
  <c r="G28" i="9"/>
  <c r="C14" i="9" s="1"/>
  <c r="D28" i="9"/>
  <c r="B14" i="9" s="1"/>
  <c r="G27" i="9"/>
  <c r="C13" i="9" s="1"/>
  <c r="D27" i="9"/>
  <c r="B13" i="9" s="1"/>
  <c r="G26" i="9"/>
  <c r="C12" i="9" s="1"/>
  <c r="D26" i="9"/>
  <c r="G25" i="9"/>
  <c r="D25" i="9"/>
  <c r="G24" i="9"/>
  <c r="C10" i="9" s="1"/>
  <c r="D24" i="9"/>
  <c r="B10" i="9" s="1"/>
  <c r="G23" i="9"/>
  <c r="D23" i="9"/>
  <c r="G22" i="9"/>
  <c r="C8" i="9" s="1"/>
  <c r="D22" i="9"/>
  <c r="G21" i="9"/>
  <c r="C7" i="9" s="1"/>
  <c r="D21" i="9"/>
  <c r="B7" i="9" s="1"/>
  <c r="G19" i="9"/>
  <c r="C5" i="9" s="1"/>
  <c r="D19" i="9"/>
  <c r="B5" i="9" s="1"/>
  <c r="B12" i="9"/>
  <c r="C11" i="9"/>
  <c r="B11" i="9"/>
  <c r="C9" i="9"/>
  <c r="B9" i="9"/>
  <c r="B8" i="9"/>
  <c r="G28" i="8"/>
  <c r="D28" i="8"/>
  <c r="G27" i="8"/>
  <c r="D27" i="8"/>
  <c r="G26" i="8"/>
  <c r="D26" i="8"/>
  <c r="B12" i="8" s="1"/>
  <c r="G25" i="8"/>
  <c r="C11" i="8" s="1"/>
  <c r="D25" i="8"/>
  <c r="B11" i="8" s="1"/>
  <c r="G24" i="8"/>
  <c r="C10" i="8" s="1"/>
  <c r="D24" i="8"/>
  <c r="B10" i="8" s="1"/>
  <c r="G23" i="8"/>
  <c r="C9" i="8" s="1"/>
  <c r="K9" i="8" s="1"/>
  <c r="D23" i="8"/>
  <c r="G22" i="8"/>
  <c r="D22" i="8"/>
  <c r="G21" i="8"/>
  <c r="D21" i="8"/>
  <c r="F19" i="8"/>
  <c r="G19" i="8" s="1"/>
  <c r="C19" i="8"/>
  <c r="D19" i="8" s="1"/>
  <c r="B5" i="8" s="1"/>
  <c r="C14" i="8"/>
  <c r="B14" i="8"/>
  <c r="C13" i="8"/>
  <c r="B13" i="8"/>
  <c r="C12" i="8"/>
  <c r="B9" i="8"/>
  <c r="C8" i="8"/>
  <c r="B8" i="8"/>
  <c r="C7" i="8"/>
  <c r="B7" i="8"/>
  <c r="C5" i="8"/>
  <c r="O14" i="5"/>
  <c r="S14" i="5" s="1"/>
  <c r="N14" i="5"/>
  <c r="T14" i="5" s="1"/>
  <c r="K14" i="5"/>
  <c r="J14" i="5"/>
  <c r="O13" i="5"/>
  <c r="S13" i="5" s="1"/>
  <c r="N13" i="5"/>
  <c r="T13" i="5" s="1"/>
  <c r="K13" i="5"/>
  <c r="J13" i="5"/>
  <c r="O12" i="5"/>
  <c r="S12" i="5" s="1"/>
  <c r="N12" i="5"/>
  <c r="T12" i="5" s="1"/>
  <c r="K12" i="5"/>
  <c r="J12" i="5"/>
  <c r="O11" i="5"/>
  <c r="S11" i="5" s="1"/>
  <c r="N11" i="5"/>
  <c r="T11" i="5" s="1"/>
  <c r="K11" i="5"/>
  <c r="J11" i="5"/>
  <c r="O10" i="5"/>
  <c r="S10" i="5" s="1"/>
  <c r="N10" i="5"/>
  <c r="T10" i="5" s="1"/>
  <c r="K10" i="5"/>
  <c r="J10" i="5"/>
  <c r="O9" i="5"/>
  <c r="S9" i="5" s="1"/>
  <c r="N9" i="5"/>
  <c r="T9" i="5" s="1"/>
  <c r="K9" i="5"/>
  <c r="J9" i="5"/>
  <c r="O8" i="5"/>
  <c r="S8" i="5" s="1"/>
  <c r="N8" i="5"/>
  <c r="T8" i="5" s="1"/>
  <c r="K8" i="5"/>
  <c r="J8" i="5"/>
  <c r="N7" i="5"/>
  <c r="T7" i="5" s="1"/>
  <c r="J7" i="5"/>
  <c r="N5" i="5"/>
  <c r="T5" i="5" s="1"/>
  <c r="J5" i="5"/>
  <c r="K14" i="4"/>
  <c r="J14" i="4"/>
  <c r="G14" i="4"/>
  <c r="F14" i="4"/>
  <c r="K13" i="4"/>
  <c r="J13" i="4"/>
  <c r="G13" i="4"/>
  <c r="F13" i="4"/>
  <c r="K12" i="4"/>
  <c r="J12" i="4"/>
  <c r="G12" i="4"/>
  <c r="F12" i="4"/>
  <c r="K11" i="4"/>
  <c r="J11" i="4"/>
  <c r="G11" i="4"/>
  <c r="F11" i="4"/>
  <c r="J10" i="4"/>
  <c r="G10" i="4"/>
  <c r="F10" i="4"/>
  <c r="K9" i="4"/>
  <c r="J9" i="4"/>
  <c r="G9" i="4"/>
  <c r="F9" i="4"/>
  <c r="K8" i="4"/>
  <c r="J8" i="4"/>
  <c r="G8" i="4"/>
  <c r="F8" i="4"/>
  <c r="J5" i="4"/>
  <c r="F5" i="4"/>
  <c r="C14" i="3"/>
  <c r="B14" i="3"/>
  <c r="C13" i="3"/>
  <c r="B13" i="3"/>
  <c r="C12" i="3"/>
  <c r="G12" i="3" s="1"/>
  <c r="B12" i="3"/>
  <c r="C11" i="3"/>
  <c r="G11" i="3" s="1"/>
  <c r="B11" i="3"/>
  <c r="C10" i="3"/>
  <c r="B10" i="3"/>
  <c r="B9" i="3"/>
  <c r="C8" i="3"/>
  <c r="B8" i="3"/>
  <c r="C7" i="3"/>
  <c r="C5" i="3"/>
  <c r="B5" i="3"/>
  <c r="L5" i="8" l="1"/>
  <c r="L12" i="8"/>
  <c r="L10" i="8"/>
  <c r="L9" i="8"/>
  <c r="L8" i="8"/>
  <c r="L7" i="8"/>
  <c r="L14" i="8"/>
  <c r="L13" i="8"/>
  <c r="L11" i="8"/>
  <c r="K5" i="8"/>
  <c r="N5" i="8" s="1"/>
  <c r="G5" i="8"/>
  <c r="K14" i="8"/>
  <c r="N14" i="8" s="1"/>
  <c r="G7" i="8"/>
  <c r="K10" i="3"/>
  <c r="G10" i="3"/>
  <c r="G13" i="3"/>
  <c r="L9" i="3"/>
  <c r="L5" i="3"/>
  <c r="L7" i="3"/>
  <c r="J5" i="3"/>
  <c r="L10" i="3"/>
  <c r="J7" i="3"/>
  <c r="N7" i="3" s="1"/>
  <c r="J8" i="3"/>
  <c r="G8" i="3"/>
  <c r="K5" i="3"/>
  <c r="N5" i="3" s="1"/>
  <c r="G9" i="3"/>
  <c r="G7" i="3"/>
  <c r="K7" i="3"/>
  <c r="L7" i="19"/>
  <c r="L13" i="19"/>
  <c r="L12" i="19"/>
  <c r="L8" i="19"/>
  <c r="L14" i="19"/>
  <c r="L9" i="19"/>
  <c r="L10" i="19"/>
  <c r="L11" i="19"/>
  <c r="L5" i="19"/>
  <c r="L9" i="15"/>
  <c r="L10" i="15"/>
  <c r="L12" i="15"/>
  <c r="L14" i="15"/>
  <c r="L5" i="15"/>
  <c r="L7" i="15"/>
  <c r="L11" i="15"/>
  <c r="L13" i="15"/>
  <c r="L8" i="15"/>
  <c r="L9" i="9"/>
  <c r="L8" i="9"/>
  <c r="L7" i="9"/>
  <c r="L11" i="9"/>
  <c r="L10" i="9"/>
  <c r="L12" i="9"/>
  <c r="L5" i="9"/>
  <c r="L13" i="9"/>
  <c r="L14" i="9"/>
  <c r="L14" i="7"/>
  <c r="L7" i="7"/>
  <c r="L8" i="7"/>
  <c r="L9" i="7"/>
  <c r="L10" i="7"/>
  <c r="L11" i="7"/>
  <c r="L12" i="7"/>
  <c r="L13" i="7"/>
  <c r="L5" i="7"/>
  <c r="G5" i="7"/>
  <c r="K5" i="7"/>
  <c r="N5" i="7" s="1"/>
  <c r="K8" i="3"/>
  <c r="L14" i="3"/>
  <c r="L13" i="3"/>
  <c r="F5" i="3"/>
  <c r="L12" i="3"/>
  <c r="L11" i="3"/>
  <c r="L8" i="3"/>
  <c r="F7" i="3"/>
  <c r="G5" i="3"/>
  <c r="J5" i="7"/>
  <c r="F5" i="7"/>
  <c r="R5" i="5"/>
  <c r="F8" i="3"/>
  <c r="N8" i="3"/>
  <c r="J9" i="3"/>
  <c r="F9" i="3"/>
  <c r="K9" i="3"/>
  <c r="J10" i="3"/>
  <c r="F10" i="3"/>
  <c r="J11" i="3"/>
  <c r="F11" i="3"/>
  <c r="K11" i="3"/>
  <c r="N11" i="3" s="1"/>
  <c r="J12" i="3"/>
  <c r="F12" i="3"/>
  <c r="K12" i="3"/>
  <c r="J13" i="3"/>
  <c r="F13" i="3"/>
  <c r="K13" i="3"/>
  <c r="J14" i="3"/>
  <c r="F14" i="3"/>
  <c r="K14" i="3"/>
  <c r="G14" i="3"/>
  <c r="N5" i="4"/>
  <c r="N7" i="4"/>
  <c r="N8" i="4"/>
  <c r="N9" i="4"/>
  <c r="N10" i="4"/>
  <c r="N11" i="4"/>
  <c r="N12" i="4"/>
  <c r="N13" i="4"/>
  <c r="N14" i="4"/>
  <c r="R7" i="5"/>
  <c r="R8" i="5"/>
  <c r="R9" i="5"/>
  <c r="R10" i="5"/>
  <c r="R11" i="5"/>
  <c r="R12" i="5"/>
  <c r="R13" i="5"/>
  <c r="R14" i="5"/>
  <c r="J5" i="8"/>
  <c r="F5" i="8"/>
  <c r="J7" i="8"/>
  <c r="F7" i="8"/>
  <c r="K7" i="8"/>
  <c r="J8" i="8"/>
  <c r="F8" i="8"/>
  <c r="K8" i="8"/>
  <c r="N8" i="8" s="1"/>
  <c r="G8" i="8"/>
  <c r="J9" i="8"/>
  <c r="F9" i="8"/>
  <c r="N9" i="8"/>
  <c r="G9" i="8"/>
  <c r="J10" i="8"/>
  <c r="F10" i="8"/>
  <c r="K10" i="8"/>
  <c r="N10" i="8" s="1"/>
  <c r="G10" i="8"/>
  <c r="J11" i="8"/>
  <c r="F11" i="8"/>
  <c r="K11" i="8"/>
  <c r="N11" i="8" s="1"/>
  <c r="G11" i="8"/>
  <c r="J12" i="8"/>
  <c r="F12" i="8"/>
  <c r="K12" i="8"/>
  <c r="N12" i="8" s="1"/>
  <c r="G12" i="8"/>
  <c r="J13" i="8"/>
  <c r="F13" i="8"/>
  <c r="K13" i="8"/>
  <c r="N13" i="8" s="1"/>
  <c r="G13" i="8"/>
  <c r="J14" i="8"/>
  <c r="F14" i="8"/>
  <c r="G14" i="8"/>
  <c r="J5" i="9"/>
  <c r="F5" i="9"/>
  <c r="K5" i="9"/>
  <c r="N5" i="9" s="1"/>
  <c r="G5" i="9"/>
  <c r="J7" i="9"/>
  <c r="F7" i="9"/>
  <c r="K7" i="9"/>
  <c r="N7" i="9" s="1"/>
  <c r="G7" i="9"/>
  <c r="J8" i="9"/>
  <c r="F8" i="9"/>
  <c r="K8" i="9"/>
  <c r="G8" i="9"/>
  <c r="J9" i="9"/>
  <c r="F9" i="9"/>
  <c r="K9" i="9"/>
  <c r="N9" i="9" s="1"/>
  <c r="G9" i="9"/>
  <c r="J10" i="9"/>
  <c r="F10" i="9"/>
  <c r="K10" i="9"/>
  <c r="N10" i="9" s="1"/>
  <c r="G10" i="9"/>
  <c r="J11" i="9"/>
  <c r="F11" i="9"/>
  <c r="K11" i="9"/>
  <c r="G11" i="9"/>
  <c r="J12" i="9"/>
  <c r="F12" i="9"/>
  <c r="K12" i="9"/>
  <c r="N12" i="9" s="1"/>
  <c r="G12" i="9"/>
  <c r="J13" i="9"/>
  <c r="F13" i="9"/>
  <c r="K13" i="9"/>
  <c r="N13" i="9" s="1"/>
  <c r="G13" i="9"/>
  <c r="J14" i="9"/>
  <c r="F14" i="9"/>
  <c r="K14" i="9"/>
  <c r="G14" i="9"/>
  <c r="N5" i="6"/>
  <c r="K7" i="6"/>
  <c r="J8" i="6"/>
  <c r="K8" i="6"/>
  <c r="G8" i="6"/>
  <c r="J9" i="6"/>
  <c r="N9" i="6"/>
  <c r="G9" i="6"/>
  <c r="J10" i="6"/>
  <c r="F10" i="6"/>
  <c r="K10" i="6"/>
  <c r="G10" i="6"/>
  <c r="J11" i="6"/>
  <c r="F11" i="6"/>
  <c r="K11" i="6"/>
  <c r="N11" i="6" s="1"/>
  <c r="G11" i="6"/>
  <c r="J12" i="6"/>
  <c r="F12" i="6"/>
  <c r="K12" i="6"/>
  <c r="N12" i="6" s="1"/>
  <c r="G12" i="6"/>
  <c r="J13" i="6"/>
  <c r="F13" i="6"/>
  <c r="K13" i="6"/>
  <c r="G13" i="6"/>
  <c r="J14" i="6"/>
  <c r="F14" i="6"/>
  <c r="K14" i="6"/>
  <c r="G14" i="6"/>
  <c r="N5" i="10"/>
  <c r="N7" i="10"/>
  <c r="N8" i="10"/>
  <c r="N9" i="10"/>
  <c r="N10" i="10"/>
  <c r="N11" i="10"/>
  <c r="N12" i="10"/>
  <c r="N13" i="10"/>
  <c r="N14" i="10"/>
  <c r="J7" i="7"/>
  <c r="F7" i="7"/>
  <c r="K7" i="7"/>
  <c r="N7" i="7" s="1"/>
  <c r="G7" i="7"/>
  <c r="J8" i="7"/>
  <c r="F8" i="7"/>
  <c r="K8" i="7"/>
  <c r="G8" i="7"/>
  <c r="J9" i="7"/>
  <c r="F9" i="7"/>
  <c r="K9" i="7"/>
  <c r="N9" i="7" s="1"/>
  <c r="G9" i="7"/>
  <c r="J10" i="7"/>
  <c r="F10" i="7"/>
  <c r="K10" i="7"/>
  <c r="N10" i="7" s="1"/>
  <c r="G10" i="7"/>
  <c r="J11" i="7"/>
  <c r="F11" i="7"/>
  <c r="K11" i="7"/>
  <c r="G11" i="7"/>
  <c r="J12" i="7"/>
  <c r="F12" i="7"/>
  <c r="K12" i="7"/>
  <c r="N12" i="7" s="1"/>
  <c r="G12" i="7"/>
  <c r="J13" i="7"/>
  <c r="F13" i="7"/>
  <c r="K13" i="7"/>
  <c r="N13" i="7" s="1"/>
  <c r="G13" i="7"/>
  <c r="J14" i="7"/>
  <c r="F14" i="7"/>
  <c r="K14" i="7"/>
  <c r="G14" i="7"/>
  <c r="J5" i="11"/>
  <c r="P5" i="11" s="1"/>
  <c r="F5" i="11"/>
  <c r="K5" i="11"/>
  <c r="O5" i="11" s="1"/>
  <c r="G5" i="11"/>
  <c r="J7" i="11"/>
  <c r="P7" i="11" s="1"/>
  <c r="F7" i="11"/>
  <c r="K7" i="11"/>
  <c r="G7" i="11"/>
  <c r="J8" i="11"/>
  <c r="P8" i="11" s="1"/>
  <c r="F8" i="11"/>
  <c r="K8" i="11"/>
  <c r="G8" i="11"/>
  <c r="J9" i="11"/>
  <c r="P9" i="11" s="1"/>
  <c r="F9" i="11"/>
  <c r="K9" i="11"/>
  <c r="O9" i="11" s="1"/>
  <c r="G9" i="11"/>
  <c r="J10" i="11"/>
  <c r="P10" i="11" s="1"/>
  <c r="F10" i="11"/>
  <c r="K10" i="11"/>
  <c r="G10" i="11"/>
  <c r="J11" i="11"/>
  <c r="P11" i="11" s="1"/>
  <c r="F11" i="11"/>
  <c r="K11" i="11"/>
  <c r="G11" i="11"/>
  <c r="J12" i="11"/>
  <c r="P12" i="11" s="1"/>
  <c r="F12" i="11"/>
  <c r="K12" i="11"/>
  <c r="O12" i="11" s="1"/>
  <c r="G12" i="11"/>
  <c r="J13" i="11"/>
  <c r="P13" i="11" s="1"/>
  <c r="F13" i="11"/>
  <c r="K13" i="11"/>
  <c r="G13" i="11"/>
  <c r="J14" i="11"/>
  <c r="P14" i="11" s="1"/>
  <c r="F14" i="11"/>
  <c r="K14" i="11"/>
  <c r="G14" i="11"/>
  <c r="J5" i="15"/>
  <c r="F5" i="15"/>
  <c r="K5" i="15"/>
  <c r="N5" i="15" s="1"/>
  <c r="G5" i="15"/>
  <c r="J7" i="15"/>
  <c r="F7" i="15"/>
  <c r="K7" i="15"/>
  <c r="N7" i="15" s="1"/>
  <c r="G7" i="15"/>
  <c r="J8" i="15"/>
  <c r="F8" i="15"/>
  <c r="K8" i="15"/>
  <c r="N8" i="15" s="1"/>
  <c r="G8" i="15"/>
  <c r="J9" i="15"/>
  <c r="F9" i="15"/>
  <c r="K9" i="15"/>
  <c r="N9" i="15" s="1"/>
  <c r="G9" i="15"/>
  <c r="J10" i="15"/>
  <c r="F10" i="15"/>
  <c r="K10" i="15"/>
  <c r="N10" i="15" s="1"/>
  <c r="G10" i="15"/>
  <c r="J11" i="15"/>
  <c r="F11" i="15"/>
  <c r="K11" i="15"/>
  <c r="G11" i="15"/>
  <c r="J12" i="15"/>
  <c r="F12" i="15"/>
  <c r="K12" i="15"/>
  <c r="N12" i="15" s="1"/>
  <c r="G12" i="15"/>
  <c r="J13" i="15"/>
  <c r="F13" i="15"/>
  <c r="K13" i="15"/>
  <c r="N13" i="15" s="1"/>
  <c r="G13" i="15"/>
  <c r="J14" i="15"/>
  <c r="F14" i="15"/>
  <c r="K14" i="15"/>
  <c r="N14" i="15" s="1"/>
  <c r="G14" i="15"/>
  <c r="N5" i="12"/>
  <c r="N7" i="12"/>
  <c r="N8" i="12"/>
  <c r="N10" i="12"/>
  <c r="N11" i="12"/>
  <c r="N12" i="12"/>
  <c r="N13" i="12"/>
  <c r="N14" i="12"/>
  <c r="N5" i="13"/>
  <c r="N7" i="13"/>
  <c r="N8" i="13"/>
  <c r="N9" i="13"/>
  <c r="N10" i="13"/>
  <c r="N11" i="13"/>
  <c r="N12" i="13"/>
  <c r="N13" i="13"/>
  <c r="N14" i="13"/>
  <c r="J5" i="19"/>
  <c r="F5" i="19"/>
  <c r="K5" i="19"/>
  <c r="N5" i="19" s="1"/>
  <c r="G5" i="19"/>
  <c r="J7" i="19"/>
  <c r="F7" i="19"/>
  <c r="K7" i="19"/>
  <c r="N7" i="19" s="1"/>
  <c r="G7" i="19"/>
  <c r="J8" i="19"/>
  <c r="F8" i="19"/>
  <c r="K8" i="19"/>
  <c r="G8" i="19"/>
  <c r="J9" i="19"/>
  <c r="F9" i="19"/>
  <c r="K9" i="19"/>
  <c r="G9" i="19"/>
  <c r="J10" i="19"/>
  <c r="F10" i="19"/>
  <c r="K10" i="19"/>
  <c r="N10" i="19" s="1"/>
  <c r="G10" i="19"/>
  <c r="J11" i="19"/>
  <c r="F11" i="19"/>
  <c r="K11" i="19"/>
  <c r="G11" i="19"/>
  <c r="J12" i="19"/>
  <c r="F12" i="19"/>
  <c r="K12" i="19"/>
  <c r="N12" i="19" s="1"/>
  <c r="G12" i="19"/>
  <c r="J13" i="19"/>
  <c r="F13" i="19"/>
  <c r="K13" i="19"/>
  <c r="N13" i="19" s="1"/>
  <c r="G13" i="19"/>
  <c r="J14" i="19"/>
  <c r="F14" i="19"/>
  <c r="K14" i="19"/>
  <c r="G14" i="19"/>
  <c r="N8" i="14"/>
  <c r="N9" i="14"/>
  <c r="N10" i="14"/>
  <c r="N11" i="14"/>
  <c r="N12" i="14"/>
  <c r="N13" i="14"/>
  <c r="N14" i="14"/>
  <c r="N11" i="15" l="1"/>
  <c r="N14" i="11"/>
  <c r="O14" i="11"/>
  <c r="N7" i="11"/>
  <c r="O7" i="11"/>
  <c r="N13" i="11"/>
  <c r="O13" i="11"/>
  <c r="N8" i="11"/>
  <c r="O8" i="11"/>
  <c r="N11" i="11"/>
  <c r="O11" i="11"/>
  <c r="N10" i="11"/>
  <c r="O10" i="11"/>
  <c r="N14" i="9"/>
  <c r="N11" i="9"/>
  <c r="N8" i="9"/>
  <c r="P11" i="8"/>
  <c r="O11" i="8"/>
  <c r="P13" i="8"/>
  <c r="O13" i="8"/>
  <c r="P14" i="8"/>
  <c r="O14" i="8"/>
  <c r="P7" i="8"/>
  <c r="O7" i="8"/>
  <c r="P8" i="8"/>
  <c r="O8" i="8"/>
  <c r="P9" i="8"/>
  <c r="O9" i="8"/>
  <c r="P10" i="8"/>
  <c r="O10" i="8"/>
  <c r="P12" i="8"/>
  <c r="O12" i="8"/>
  <c r="P5" i="8"/>
  <c r="O5" i="8"/>
  <c r="P11" i="3"/>
  <c r="O11" i="3"/>
  <c r="P12" i="3"/>
  <c r="O12" i="3"/>
  <c r="P10" i="3"/>
  <c r="O10" i="3"/>
  <c r="P8" i="3"/>
  <c r="O8" i="3"/>
  <c r="P13" i="3"/>
  <c r="O13" i="3"/>
  <c r="P14" i="3"/>
  <c r="O14" i="3"/>
  <c r="P7" i="3"/>
  <c r="O7" i="3"/>
  <c r="O5" i="3"/>
  <c r="P5" i="3"/>
  <c r="P9" i="3"/>
  <c r="O9" i="3"/>
  <c r="N14" i="3"/>
  <c r="O5" i="19"/>
  <c r="P5" i="19"/>
  <c r="P11" i="19"/>
  <c r="O11" i="19"/>
  <c r="P10" i="19"/>
  <c r="O10" i="19"/>
  <c r="O9" i="19"/>
  <c r="P9" i="19"/>
  <c r="O14" i="19"/>
  <c r="P14" i="19"/>
  <c r="P8" i="19"/>
  <c r="O8" i="19"/>
  <c r="N9" i="19"/>
  <c r="O12" i="19"/>
  <c r="P12" i="19"/>
  <c r="O13" i="19"/>
  <c r="P13" i="19"/>
  <c r="N14" i="19"/>
  <c r="F13" i="20" s="1"/>
  <c r="N11" i="19"/>
  <c r="F10" i="20" s="1"/>
  <c r="N8" i="19"/>
  <c r="P7" i="19"/>
  <c r="O7" i="19"/>
  <c r="P8" i="15"/>
  <c r="O8" i="15"/>
  <c r="P13" i="15"/>
  <c r="O13" i="15"/>
  <c r="P11" i="15"/>
  <c r="O11" i="15"/>
  <c r="B6" i="20"/>
  <c r="P7" i="15"/>
  <c r="O7" i="15"/>
  <c r="P5" i="15"/>
  <c r="O5" i="15"/>
  <c r="P14" i="15"/>
  <c r="O14" i="15"/>
  <c r="P12" i="15"/>
  <c r="O12" i="15"/>
  <c r="P10" i="15"/>
  <c r="O10" i="15"/>
  <c r="O9" i="15"/>
  <c r="P9" i="15"/>
  <c r="P14" i="9"/>
  <c r="O14" i="9"/>
  <c r="P13" i="9"/>
  <c r="O13" i="9"/>
  <c r="P5" i="9"/>
  <c r="O5" i="9"/>
  <c r="P12" i="9"/>
  <c r="O12" i="9"/>
  <c r="P10" i="9"/>
  <c r="O10" i="9"/>
  <c r="P11" i="9"/>
  <c r="O11" i="9"/>
  <c r="P7" i="9"/>
  <c r="O7" i="9"/>
  <c r="P8" i="9"/>
  <c r="O8" i="9"/>
  <c r="P9" i="9"/>
  <c r="O9" i="9"/>
  <c r="P5" i="7"/>
  <c r="O5" i="7"/>
  <c r="P13" i="7"/>
  <c r="O13" i="7"/>
  <c r="G12" i="20" s="1"/>
  <c r="P12" i="7"/>
  <c r="O12" i="7"/>
  <c r="P11" i="7"/>
  <c r="O11" i="7"/>
  <c r="P10" i="7"/>
  <c r="O10" i="7"/>
  <c r="P9" i="7"/>
  <c r="O9" i="7"/>
  <c r="P8" i="7"/>
  <c r="O8" i="7"/>
  <c r="P7" i="7"/>
  <c r="O7" i="7"/>
  <c r="N14" i="7"/>
  <c r="N11" i="7"/>
  <c r="N8" i="7"/>
  <c r="P14" i="7"/>
  <c r="O14" i="7"/>
  <c r="N12" i="3"/>
  <c r="N9" i="3"/>
  <c r="N8" i="6"/>
  <c r="N13" i="6"/>
  <c r="N10" i="6"/>
  <c r="N7" i="6"/>
  <c r="C13" i="20"/>
  <c r="B13" i="20"/>
  <c r="C12" i="20"/>
  <c r="B12" i="20"/>
  <c r="C11" i="20"/>
  <c r="B11" i="20"/>
  <c r="C10" i="20"/>
  <c r="B10" i="20"/>
  <c r="C9" i="20"/>
  <c r="B9" i="20"/>
  <c r="C8" i="20"/>
  <c r="B8" i="20"/>
  <c r="C7" i="20"/>
  <c r="F7" i="20"/>
  <c r="B7" i="20"/>
  <c r="C4" i="20"/>
  <c r="B4" i="20"/>
  <c r="C6" i="20"/>
  <c r="N12" i="11"/>
  <c r="F11" i="20" s="1"/>
  <c r="N9" i="11"/>
  <c r="F8" i="20" s="1"/>
  <c r="N5" i="11"/>
  <c r="F4" i="20" s="1"/>
  <c r="N10" i="3"/>
  <c r="N13" i="3"/>
  <c r="F12" i="20" s="1"/>
  <c r="N7" i="8"/>
  <c r="F6" i="20" s="1"/>
  <c r="G8" i="20" l="1"/>
  <c r="F9" i="20"/>
  <c r="G6" i="20"/>
  <c r="G13" i="20"/>
  <c r="G7" i="20"/>
  <c r="G4" i="20"/>
  <c r="G9" i="20"/>
  <c r="G10" i="20"/>
  <c r="G11" i="20"/>
</calcChain>
</file>

<file path=xl/sharedStrings.xml><?xml version="1.0" encoding="utf-8"?>
<sst xmlns="http://schemas.openxmlformats.org/spreadsheetml/2006/main" count="1847" uniqueCount="327">
  <si>
    <t>SR spolu</t>
  </si>
  <si>
    <t>BA</t>
  </si>
  <si>
    <t>TT</t>
  </si>
  <si>
    <t>TN</t>
  </si>
  <si>
    <t>NR</t>
  </si>
  <si>
    <t>ZA</t>
  </si>
  <si>
    <t>BB</t>
  </si>
  <si>
    <t>PO</t>
  </si>
  <si>
    <t>KE</t>
  </si>
  <si>
    <t>SK</t>
  </si>
  <si>
    <t>2.2.2</t>
  </si>
  <si>
    <t>Podnikové výdavky na inovácie (percento obratu) </t>
  </si>
  <si>
    <t>2.1.3</t>
  </si>
  <si>
    <t>Podpora podnikateľského VaV z verejných zdrojov </t>
  </si>
  <si>
    <t>3.3.2</t>
  </si>
  <si>
    <t>Prihlášky ochranných známok </t>
  </si>
  <si>
    <t>3.3.3</t>
  </si>
  <si>
    <t>Dizajnové prihlášky </t>
  </si>
  <si>
    <t>2.2.3</t>
  </si>
  <si>
    <t>Podnikové výdavky na inovácie (na zamestnanca) </t>
  </si>
  <si>
    <t>4.1.2</t>
  </si>
  <si>
    <t>Zamestnanosť v inovatívnych podnikoch </t>
  </si>
  <si>
    <t>1.2.1</t>
  </si>
  <si>
    <t>Spoločné medzinárodné vedecké publikácie </t>
  </si>
  <si>
    <t>3.1.2</t>
  </si>
  <si>
    <t>Procesní inovátori (MSP) </t>
  </si>
  <si>
    <t>1.2.2</t>
  </si>
  <si>
    <t>Špičkové vedecké publikácie </t>
  </si>
  <si>
    <t>4.2.3</t>
  </si>
  <si>
    <t>Predaj inovovaných produktov </t>
  </si>
  <si>
    <t>1.1.1.</t>
  </si>
  <si>
    <t>Absolventi doktorandského štúdia v STEM odboroch</t>
  </si>
  <si>
    <t>1.1.2</t>
  </si>
  <si>
    <t xml:space="preserve">Populácia vo veku 25-34 s VŠ vzdelaním </t>
  </si>
  <si>
    <t>4.1.1</t>
  </si>
  <si>
    <t>Zamestnanosť v znalostne intenzívnych oblastiach </t>
  </si>
  <si>
    <t>2.1.1</t>
  </si>
  <si>
    <t>VaV výdavky vo verejnom sektore </t>
  </si>
  <si>
    <t>1.2.3</t>
  </si>
  <si>
    <t>Zahraniční doktorandi </t>
  </si>
  <si>
    <t>4.2.2</t>
  </si>
  <si>
    <t>Vývoz znalostne náročných služieb </t>
  </si>
  <si>
    <t>3.1.1</t>
  </si>
  <si>
    <t>Produktoví inovátori (MSP) </t>
  </si>
  <si>
    <t>2.2.1</t>
  </si>
  <si>
    <t>Výdavky na VaV v podnikateľskom sektore </t>
  </si>
  <si>
    <t>4.3.2</t>
  </si>
  <si>
    <t>Emisie do ovzdušia v priemysle </t>
  </si>
  <si>
    <t>3.3.1</t>
  </si>
  <si>
    <t>Patentové prihlášky </t>
  </si>
  <si>
    <t>3.2.1</t>
  </si>
  <si>
    <t>Spolupráca MSP v inováciách </t>
  </si>
  <si>
    <t>2.3.2</t>
  </si>
  <si>
    <t>IT zamestnanci </t>
  </si>
  <si>
    <t>Pre nasledujúce indikátory nie je možné vypočítať medziročnú zmeu: 1.1:3 Účasť dospelých na vzdelávaní z dôvodu zmeny metodológie merania a 1.3.2 Digitálne zručnosti pre dvojročný cyklus zberu dát.</t>
  </si>
  <si>
    <t>Pre indikátory z Community Innovation Survey (zber každé dva roky) sme zmenu vypočítali v pomere k roku 2020.</t>
  </si>
  <si>
    <t>Absolventi doktorandského štúdia v oblasti vedy, techniky, inžinierstva a matematiky (STEM) na 1 000 obyvateľov vo veku 25-34 rokov (%)</t>
  </si>
  <si>
    <t>relative 2021</t>
  </si>
  <si>
    <t>zmena v p.b. (2021-2022)</t>
  </si>
  <si>
    <t>zmena v p. b. (2022-2023)</t>
  </si>
  <si>
    <t>Bratislavský kraj</t>
  </si>
  <si>
    <t>Trnavský kraj</t>
  </si>
  <si>
    <t>Trenčiansky kraj</t>
  </si>
  <si>
    <t>Nitriansky kraj</t>
  </si>
  <si>
    <t>Žilinsky kraj</t>
  </si>
  <si>
    <t>Banskobystrický kraj</t>
  </si>
  <si>
    <t>Prešovský kraj</t>
  </si>
  <si>
    <t>Košický kraj</t>
  </si>
  <si>
    <t>Absolventi doktorandského štúdia v oblasti STEM</t>
  </si>
  <si>
    <t>Obyvateľstvo vo veku 25-34 rokov</t>
  </si>
  <si>
    <t>Indikátor</t>
  </si>
  <si>
    <t>rok 2022</t>
  </si>
  <si>
    <t>rok 2023</t>
  </si>
  <si>
    <t>Podiel osôb vo veku 25-34 r. s ukončeným vysokoškolským vzdelaním (%)</t>
  </si>
  <si>
    <t>relative to 2021</t>
  </si>
  <si>
    <t xml:space="preserve"> </t>
  </si>
  <si>
    <t>1.1.3</t>
  </si>
  <si>
    <t>Podiel obyvateľov vo veku 25-64, ktorí sa zúčastňujú vzdelávania dospelých (posledné 4 týždne) %</t>
  </si>
  <si>
    <t>BREAK IN SERIES (2022)</t>
  </si>
  <si>
    <t>Spoločné medzinárodné vedecké publikácie na milión obyvateľov</t>
  </si>
  <si>
    <t>Medzinárodné spoločné vedecké publikácie</t>
  </si>
  <si>
    <t>Celkový počet obyvateľov (Stav trvale bývajúceho obyvateľstva k 30.6. (1.7) (osoba) - Vekové skupiny - SR-oblasť-kraj-okres, m-v [om7007rr]</t>
  </si>
  <si>
    <t>Celkový počet obyvateľov</t>
  </si>
  <si>
    <t>Suma za kraje nie je SR spolu, publikácia môže byť započítaná za viac ako jeden kraj v prípade spoluautorstva</t>
  </si>
  <si>
    <t>Vedecké publikácie medzi 1 % najcitovanejších publikácií na svete ako percento z celkového počtu vedeckých publikácií v regióne (%)</t>
  </si>
  <si>
    <t>celkový počet vedeckých publikácií</t>
  </si>
  <si>
    <t xml:space="preserve">  </t>
  </si>
  <si>
    <t>1.2.3.</t>
  </si>
  <si>
    <t>Podiel zahraničných doktorandov na všetkých doktorandoch (%)</t>
  </si>
  <si>
    <t>Počet doktorandov zo zahraničia</t>
  </si>
  <si>
    <t>Celkový počet doktorandov</t>
  </si>
  <si>
    <t>Žilinský kraj</t>
  </si>
  <si>
    <t>Slovensko</t>
  </si>
  <si>
    <t>1.3.2</t>
  </si>
  <si>
    <t>Podiel populácie vo veku 16-74 s viac ako základnými digitálnymi zručnosťami (%)</t>
  </si>
  <si>
    <t>-</t>
  </si>
  <si>
    <t>2.1.1.</t>
  </si>
  <si>
    <t>Výdavky na výskum a vývoj vo verejnom sektore (% HDP)</t>
  </si>
  <si>
    <t>Výdavky na VaV vo verejnom sektore (vládny + VŠ)</t>
  </si>
  <si>
    <t>HDP</t>
  </si>
  <si>
    <t>indikátor</t>
  </si>
  <si>
    <t>Výdavky na výskum a vývoj smerujúce z vládneho sektora do podnikateľského sektora a superodpočet (% HDP)</t>
  </si>
  <si>
    <t>Sektor a kraj</t>
  </si>
  <si>
    <t xml:space="preserve">Podnikateľský sektor </t>
  </si>
  <si>
    <t>výdavky</t>
  </si>
  <si>
    <t>Superodpočet</t>
  </si>
  <si>
    <t>HDP (Regionálny hrubý domáci produkt (v bežných cenách) [nu3001rr])</t>
  </si>
  <si>
    <t>Výdavky na výskum a vývoj v podnikateľskom sektore (% HDP)</t>
  </si>
  <si>
    <t>Podnikateľský sektor spolu</t>
  </si>
  <si>
    <t>2.2.2 Podiel výdavkov na inovačné aktivity (bez výskumu a vývoja) z celkových tržieb podnikov (%)</t>
  </si>
  <si>
    <t>Spolu za všetky podniky / Total enterprises</t>
  </si>
  <si>
    <t>Inov 1-92 2020 / CIS-2020</t>
  </si>
  <si>
    <t>ČITATEĽ / NUMERATOR</t>
  </si>
  <si>
    <t>MENOVATEĽ / DENOMINATOR</t>
  </si>
  <si>
    <t>PODIEL / SHARE</t>
  </si>
  <si>
    <t xml:space="preserve">Definícia </t>
  </si>
  <si>
    <t>Celkové výdavky na inovačné aktivity bez vnútorného alebo vonkajšieho výskumu a vývoja</t>
  </si>
  <si>
    <t>Celkové tržby podnikov (vrátane inovujúcich a neinovujúcich podnikov)</t>
  </si>
  <si>
    <t>Podiel výdavkov na inovačné aktivity (bez výskumu a vývoja) z celkových tržieb podnikov</t>
  </si>
  <si>
    <t>Definition</t>
  </si>
  <si>
    <t>Total innovation expenditure excluding intramural and extramural R&amp;D expenditures</t>
  </si>
  <si>
    <t>Total turnover of enterprises (including both innovators and non-innovators)</t>
  </si>
  <si>
    <t>Non-R&amp;D innovation expenditures (percentage of turnover)</t>
  </si>
  <si>
    <t>Veľkostná kategória/Size class: Spolu/Total</t>
  </si>
  <si>
    <t xml:space="preserve">  (10-49) + (50-249) + (250+)</t>
  </si>
  <si>
    <t>SK NACE - jadro/Core NACE</t>
  </si>
  <si>
    <t>(SK NACE Rev 2. sekcie B, C, D, E, H, J, K a SKNACE Rev. 2 divízie 46, 71, 72, 73)</t>
  </si>
  <si>
    <t>Merná jednotka / Unit measure</t>
  </si>
  <si>
    <t>Tisíc EUR / Thousand EUR</t>
  </si>
  <si>
    <t>Percento / Percentage</t>
  </si>
  <si>
    <t>SK01</t>
  </si>
  <si>
    <t>SK02</t>
  </si>
  <si>
    <t>Západné Slovensko</t>
  </si>
  <si>
    <t>SK03</t>
  </si>
  <si>
    <t>Stredné Slovensko</t>
  </si>
  <si>
    <t>SK04</t>
  </si>
  <si>
    <t>Východné Slovensko</t>
  </si>
  <si>
    <t xml:space="preserve"> Inov 1-92 2022 / CIS-2022</t>
  </si>
  <si>
    <r>
      <t xml:space="preserve">Celkové výdavky na inovačné aktivity </t>
    </r>
    <r>
      <rPr>
        <u/>
        <sz val="10"/>
        <rFont val="Calibri"/>
        <family val="2"/>
        <charset val="238"/>
        <scheme val="minor"/>
      </rPr>
      <t>bez</t>
    </r>
    <r>
      <rPr>
        <sz val="10"/>
        <rFont val="Calibri"/>
        <family val="2"/>
        <charset val="238"/>
        <scheme val="minor"/>
      </rPr>
      <t xml:space="preserve"> vnútorného alebo vonkajšieho výskumu a vývoja</t>
    </r>
  </si>
  <si>
    <r>
      <t xml:space="preserve">Total innovation expenditure </t>
    </r>
    <r>
      <rPr>
        <u/>
        <sz val="10"/>
        <rFont val="Calibri"/>
        <family val="2"/>
        <charset val="238"/>
        <scheme val="minor"/>
      </rPr>
      <t>excluding</t>
    </r>
    <r>
      <rPr>
        <sz val="10"/>
        <rFont val="Calibri"/>
        <family val="2"/>
        <charset val="238"/>
        <scheme val="minor"/>
      </rPr>
      <t xml:space="preserve"> intramural and extramural R&amp;D expenditures</t>
    </r>
  </si>
  <si>
    <t xml:space="preserve">SK NACE - jadro/Core NACE
</t>
  </si>
  <si>
    <t>2.2.3 Podiel výdavkov na inovačné aktivity (bez výskumu a vývoja) na zamestnanca v tis. Eur</t>
  </si>
  <si>
    <t>dáta na úrovni NUTS2</t>
  </si>
  <si>
    <t>Celkový počet zamestnaných osôb              (v inovujúcich a neinovujúcich podnikoch)</t>
  </si>
  <si>
    <t>Podiel výdavkov na inovačné aktivity (bez výskumu a vývoja) na zamestnanú osobu</t>
  </si>
  <si>
    <t>Total number of employed persons (both innovators and non-innovators)</t>
  </si>
  <si>
    <t>Innovation expenditure per person employed</t>
  </si>
  <si>
    <t>Počet / Number</t>
  </si>
  <si>
    <t xml:space="preserve"> Podiel výdavkov na inovačné aktivity (bez výskumu a vývoja) na zamestnanú osobu</t>
  </si>
  <si>
    <t>Podiel pracujúcich v IT na celkovej zamestnanosti (%)</t>
  </si>
  <si>
    <t>3.1.1 Podiel malých a stredných podnikov (MSP), ktoré zaviedli inováciu produktu z celkového počtu MSP (%)</t>
  </si>
  <si>
    <t>Malé a stredné podniky / Small medium enterprises</t>
  </si>
  <si>
    <t xml:space="preserve">Počet MSP, ktoré zaviedli aspoň jednu inováciu produktu (či už novinku pre podnik alebo novinku na ich trhu) </t>
  </si>
  <si>
    <t>Celkový počet MSP (vrátane inovujúcich a neinovujúcich podnikov)</t>
  </si>
  <si>
    <t>Podiel malých a stredných podnikov, ktoré zaviedli inováciu produktu z celkového počtu MSP</t>
  </si>
  <si>
    <t>Number of SMEs who introduced a product innovation (either new to the enterprise or new to their market)</t>
  </si>
  <si>
    <t>Number of SMEs (including both innovators and non-innovators)</t>
  </si>
  <si>
    <t>SMEs introducing product innovations (percentage of SMEs)</t>
  </si>
  <si>
    <r>
      <t>Veľkostná kategória/Size class: MSP/SME</t>
    </r>
    <r>
      <rPr>
        <b/>
        <sz val="10"/>
        <rFont val="Calibri"/>
        <family val="2"/>
        <charset val="238"/>
        <scheme val="minor"/>
      </rPr>
      <t xml:space="preserve">  </t>
    </r>
  </si>
  <si>
    <t xml:space="preserve">  (10-49) + (50-249)</t>
  </si>
  <si>
    <t xml:space="preserve">SK NACE - jadro/Core NACE 
</t>
  </si>
  <si>
    <t>3.1.2 Podiel malých a stredných podnikov (MSP), ktoré zaviedli inováciu podnikového procesu z celkového počtu MSP (%)</t>
  </si>
  <si>
    <t>Definícia</t>
  </si>
  <si>
    <t xml:space="preserve">Počet MSP, ktoré zaviedli aspoň jednu inováciu podnikového procesu (či už novinku pre podnik alebo novinku na ich trhu) </t>
  </si>
  <si>
    <t>Podiel malých a stredných podnikov, ktoré zaviedli inováciu podnikového procesu z celkového počtu MSP</t>
  </si>
  <si>
    <t xml:space="preserve">Number of SMEs who introduced a business process innovation </t>
  </si>
  <si>
    <t>Number of SMEs (both innovators and non-innovators)</t>
  </si>
  <si>
    <t>SMEs introducing business process innovations (percentage of SMEs)</t>
  </si>
  <si>
    <t xml:space="preserve">SK NACE - jadro/Core NACE </t>
  </si>
  <si>
    <t>3.2.1 Podiel inovujúcich malých a stredných podnikov (MSP), ktoré spolupracovali s inými podnikmi alebo organizáciami v oblasti výskumu a vývoja (VV) alebo na iných inovačných aktivitách z celkového počtu MSP (%)</t>
  </si>
  <si>
    <t xml:space="preserve">Počet inovujúcich MSP, ktoré spolupracovali s inými podnikmi alebo organizáciami v oblasti VV alebo na iných inovačných aktivitách </t>
  </si>
  <si>
    <t>Podiel inovujúcich MSP, ktoré spolupracovali s inými podnikmi alebo organizáciami v oblasti VV alebo na iných inovačných aktivitách z celkového počtu MSP</t>
  </si>
  <si>
    <t xml:space="preserve">Number of innovative SMEs with any co-operation arrangement on R&amp;D or other innovation activities with other enterprises or organisations </t>
  </si>
  <si>
    <t>Innovative SMEs collaborating with others (percentage of SMEs)</t>
  </si>
  <si>
    <t>Podiel podaných patentových prihlášok (% HDP)</t>
  </si>
  <si>
    <t>Na miliardu HDP</t>
  </si>
  <si>
    <t>Počet patentových prihlášok</t>
  </si>
  <si>
    <r>
      <t xml:space="preserve">Podiel prihlášok ochranných známok </t>
    </r>
    <r>
      <rPr>
        <b/>
        <sz val="12"/>
        <rFont val="Calibri"/>
        <family val="2"/>
        <charset val="238"/>
        <scheme val="minor"/>
      </rPr>
      <t>(% HDP)</t>
    </r>
  </si>
  <si>
    <t>Počet prihlášok ochrannej známky</t>
  </si>
  <si>
    <r>
      <t xml:space="preserve">Podiel dizajnových prihlášok </t>
    </r>
    <r>
      <rPr>
        <b/>
        <sz val="12"/>
        <rFont val="Calibri"/>
        <family val="2"/>
        <charset val="238"/>
        <scheme val="minor"/>
      </rPr>
      <t>(% HDP)</t>
    </r>
  </si>
  <si>
    <t>Počet dizajnových prihlášok</t>
  </si>
  <si>
    <t>Podiel zamestnaných osôb vo vedomostne náročných činnostiach v podnikateľských odvetviach na celkovej zamestnanosti (%)</t>
  </si>
  <si>
    <t>4.1.2 Podiel zamestnaných osôb v inovujúcich malých a stredných podnikoch (MSP) z celkového počtu zamestnaných osôb v MSP (%)</t>
  </si>
  <si>
    <t>Počet zamestnaných osôb v inovujúcich MSP</t>
  </si>
  <si>
    <t>Celkový počet zamestnaných osôb v MSP             (v inovujúcich a neinovujúcich podnikoch)</t>
  </si>
  <si>
    <t>Podiel zamestnaných osôb v inovujúcich MSP z celkového počtu zamestnaných osôb v MSP</t>
  </si>
  <si>
    <t>Employment in innovative SMEs</t>
  </si>
  <si>
    <t>Total employment in SMEs (both innovators and non-innovators)</t>
  </si>
  <si>
    <t>Employment in innovative enterprises as percentage of total employment</t>
  </si>
  <si>
    <t>Podiel vývozu znalostne náročných služieb na mil. HDP</t>
  </si>
  <si>
    <t>Vývoz znalostne náročných služieb</t>
  </si>
  <si>
    <t>4.2.3 Podiel tržieb za predaj inovovaných produktov (nových alebo výrazne zdokonalených), ktoré sú novinkou na trhu alebo v rámci podniku z celkových tržieb podnikov (%)</t>
  </si>
  <si>
    <t>Tržby za predaj inovovaných produktov (nových alebo výrazne zdokonalených), ktoré su novinkou na trhu alebo v rámci podniku</t>
  </si>
  <si>
    <t>Podiel tržieb za predaj inovovaných produktov (nových alebo výrazne zdokonalených), ktoré sú novinkou na trhu alebo v rámci podniku z celkových tržieb podnikov</t>
  </si>
  <si>
    <t xml:space="preserve">Turnover from products not previously offered by or identical or very similar to products already offered by competitors ('new to the market' or 'new to the firm') </t>
  </si>
  <si>
    <t>Total turnover of enterprises</t>
  </si>
  <si>
    <t xml:space="preserve">Sales of new-to-market and new-to-enterprise innovations as percentage of turnover </t>
  </si>
  <si>
    <t>(including both innovators and non-innovators)</t>
  </si>
  <si>
    <t>Total turnover of enterprises
(including both innovators and non-innovators)</t>
  </si>
  <si>
    <t>Podiel tuhých častíc vypustených z priemyselnej výroby na HPH (t/mil. Eur)</t>
  </si>
  <si>
    <t>Emisie (ton)</t>
  </si>
  <si>
    <t>HPH (mil Eur)</t>
  </si>
  <si>
    <t xml:space="preserve">Tab. 16 udáva emisie základných znečisťujúcich látok v tonách, vypustených z veľkých a stredných ZZO
v SR za daný rok. Do týchto emisií nie sú zahrnuté emisie z lokálnych kúrenísk (domácnosti), malé ZZO,
mobilné zdroje (doprava), plošné emisie (napr. skládky odpadov a pod.).
</t>
  </si>
  <si>
    <t>Tab. 16 Emisie [t] základných znečisťujúcich látok vypustených z veľkých a stredných ZZO za rok 2021 v členení na okresy - časť 1.</t>
  </si>
  <si>
    <t>Kraj</t>
  </si>
  <si>
    <t>Okres</t>
  </si>
  <si>
    <t>TZL - Emisie (t)</t>
  </si>
  <si>
    <t>Hrubá pridaná hodnota v bež. cenách (mil. Eur)</t>
  </si>
  <si>
    <t>Emisie</t>
  </si>
  <si>
    <t>Priemyslená výroba (C)</t>
  </si>
  <si>
    <t>BSK</t>
  </si>
  <si>
    <t>Bratislava</t>
  </si>
  <si>
    <t>Malacky</t>
  </si>
  <si>
    <t>Pezinok</t>
  </si>
  <si>
    <t>Senec</t>
  </si>
  <si>
    <t>TTSK</t>
  </si>
  <si>
    <t>Dunajská Streda</t>
  </si>
  <si>
    <t>Galanta</t>
  </si>
  <si>
    <t>Hlohovec</t>
  </si>
  <si>
    <t>Piešťany</t>
  </si>
  <si>
    <t>Senica</t>
  </si>
  <si>
    <t>Skalica</t>
  </si>
  <si>
    <t>Trnava</t>
  </si>
  <si>
    <t>Hrubá pridaná hodnota [nu3007rr]</t>
  </si>
  <si>
    <t>Trenčiansky SK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</si>
  <si>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</si>
  <si>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</si>
  <si>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</si>
  <si>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</si>
  <si>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</si>
  <si>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</si>
  <si>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</si>
  <si>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</si>
  <si>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</si>
  <si>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NSK</t>
  </si>
  <si>
    <t>Komárno</t>
  </si>
  <si>
    <t>Levice</t>
  </si>
  <si>
    <t>Nitra</t>
  </si>
  <si>
    <t>Nové Zámky</t>
  </si>
  <si>
    <t>Šaľa</t>
  </si>
  <si>
    <t>Topoľčany</t>
  </si>
  <si>
    <t>Zlaté Moravce</t>
  </si>
  <si>
    <t>ŽSK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</si>
  <si>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</si>
  <si>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</si>
  <si>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</si>
  <si>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</si>
  <si>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</si>
  <si>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</si>
  <si>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</si>
  <si>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</si>
  <si>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</si>
  <si>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Tvrdošín</t>
  </si>
  <si>
    <t>Žilina</t>
  </si>
  <si>
    <t>BBSK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</si>
  <si>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</si>
  <si>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</si>
  <si>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</si>
  <si>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</si>
  <si>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</si>
  <si>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</si>
  <si>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</si>
  <si>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</si>
  <si>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</si>
  <si>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</si>
  <si>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</si>
  <si>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</si>
  <si>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</si>
  <si>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PSK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</si>
  <si>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</si>
  <si>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</si>
  <si>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</si>
  <si>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</si>
  <si>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</si>
  <si>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</si>
  <si>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</si>
  <si>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</si>
  <si>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</si>
  <si>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Stará Ľubovňa</t>
  </si>
  <si>
    <t>Stropkov</t>
  </si>
  <si>
    <t>Svidník</t>
  </si>
  <si>
    <t>Vranom nad Topľou</t>
  </si>
  <si>
    <t>KSK</t>
  </si>
  <si>
    <t>Gelnica</t>
  </si>
  <si>
    <t>Košice</t>
  </si>
  <si>
    <t>Košice - okolie</t>
  </si>
  <si>
    <t>Michalovce</t>
  </si>
  <si>
    <t>Rožňava</t>
  </si>
  <si>
    <t>Sobrance</t>
  </si>
  <si>
    <t>Spišská Nová Ves</t>
  </si>
  <si>
    <t>Trebišov</t>
  </si>
  <si>
    <t>Ak bude výrazný pokles - zdôvodniť to tým (po overení) že v roku 2023 veľa fabrík zastavilo výrobu z dôvodu energiíí...</t>
  </si>
  <si>
    <t>zmena v p. b. (2021-2023)</t>
  </si>
  <si>
    <t>Za rok 2022 berieme rok 2021 (podobne ako pri break in series, t.j. berieme tie isté hodnoty)</t>
  </si>
  <si>
    <t>Relative to SK 2021</t>
  </si>
  <si>
    <t>1.1.1</t>
  </si>
  <si>
    <t>Populácia vo veku 25-34 s VŠ vzdelaním</t>
  </si>
  <si>
    <t>Účasť dospelých na vzdelávaní</t>
  </si>
  <si>
    <t>Spoločné medzinárodné vedecké publikácie</t>
  </si>
  <si>
    <t>Špičkové vedecké publikácie</t>
  </si>
  <si>
    <t>Zahraniční doktorandi</t>
  </si>
  <si>
    <t>Digitálne zručnosti</t>
  </si>
  <si>
    <t>VaV výdavky vo verejnom sektore</t>
  </si>
  <si>
    <t>Podpora podnikateľského VaV z verejných zdrojov</t>
  </si>
  <si>
    <t>Výdavky na VaV v podnikateľskom sektore</t>
  </si>
  <si>
    <t>Podnikové výdavky na inovácie (% obratu)</t>
  </si>
  <si>
    <t>Podnikové výdavky na inovácie (na zamestnanca)</t>
  </si>
  <si>
    <t>Produktoví inovátori (MSP)</t>
  </si>
  <si>
    <t xml:space="preserve">Procesní inovátori (MSP) </t>
  </si>
  <si>
    <t xml:space="preserve">Spolupráca MSP v inováciách </t>
  </si>
  <si>
    <t>Patentové prihlášky</t>
  </si>
  <si>
    <t>Prihlášky ochranných známok</t>
  </si>
  <si>
    <t>Dizajnové prihlášky</t>
  </si>
  <si>
    <t>Zamestnanosť v znalostne intenzívnych oblastiach</t>
  </si>
  <si>
    <t xml:space="preserve">Zamestnanosť v inovatívnych podnikoch </t>
  </si>
  <si>
    <t xml:space="preserve">Predaj inovovaných produktov </t>
  </si>
  <si>
    <t>Emisie do ovzdušia v priemysle</t>
  </si>
  <si>
    <t>IKT zamestnanci</t>
  </si>
  <si>
    <t>IT zamestnanci</t>
  </si>
  <si>
    <t>Medziročná zmena za Slovensko</t>
  </si>
  <si>
    <t>SK=100</t>
  </si>
  <si>
    <t>Medziročná zmena</t>
  </si>
  <si>
    <t>1 % najcitovanejších publikácií</t>
  </si>
  <si>
    <t>Krajské inovačné skóre Slovenska</t>
  </si>
  <si>
    <t>Údaje za rok 2021 sú údajmi pre rok 2020, t.j. keď sa nevykonáva zber, berieme údaje za predchádzajúci rok. Údaje za rok 2023 sú údajmi pre rok 2022.</t>
  </si>
  <si>
    <t>Údaje za rok 2021 sú údajmi pre rok 2020, t.j. keď sa nevykonáva zber, berieme údaje za predchádzajúci rok. Údaje za rok 2022 sú údajmi pre rok 2022 a 2023.</t>
  </si>
  <si>
    <t>Údaje za rok 2021 sú údajmi pre rok 2020, t.j. keď sa nevykonáva zber, berieme údaje za predchádzajúci rok. Údaje za rok 2023 sú údajmi pre rok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</si>
</sst>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0.0%"/>
    <numFmt numFmtId="166" formatCode="0.000"/>
    <numFmt numFmtId="167" formatCode="#,##0.0000"/>
  </numFmts>
  <fonts count="7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</font>
    <font>
      <sz val="20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7"/>
      <color rgb="FF00385E"/>
      <name val="Tahoma"/>
      <family val="2"/>
      <charset val="238"/>
    </font>
    <font>
      <sz val="12"/>
      <color rgb="FFFF0000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color theme="2"/>
      <name val="Calibri"/>
      <family val="2"/>
      <charset val="238"/>
      <scheme val="minor"/>
    </font>
    <font>
      <sz val="11"/>
      <color theme="0" tint="-0.14999847407452621"/>
      <name val="Calibri"/>
      <family val="2"/>
    </font>
    <font>
      <sz val="11"/>
      <color theme="0" tint="-0.14999847407452621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b/>
      <sz val="11"/>
      <color theme="0" tint="-0.14999847407452621"/>
      <name val="Calibri"/>
      <family val="2"/>
    </font>
    <font>
      <b/>
      <sz val="12"/>
      <color theme="1"/>
      <name val="Source Sans Pro"/>
      <family val="2"/>
      <charset val="238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i/>
      <sz val="12"/>
      <color theme="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9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2"/>
      <color theme="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8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</font>
    <font>
      <b/>
      <sz val="16"/>
      <color theme="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</font>
    <font>
      <u/>
      <sz val="1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sz val="14"/>
      <color theme="4"/>
      <name val="Calibri"/>
      <family val="2"/>
      <charset val="238"/>
      <scheme val="minor"/>
    </font>
    <font>
      <b/>
      <sz val="16"/>
      <color theme="4"/>
      <name val="Calibri"/>
      <family val="2"/>
      <charset val="238"/>
      <scheme val="minor"/>
    </font>
    <font>
      <b/>
      <sz val="22"/>
      <color theme="4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28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color theme="4"/>
      <name val="Calibri"/>
      <family val="2"/>
      <charset val="238"/>
      <scheme val="minor"/>
    </font>
    <font>
      <b/>
      <sz val="11"/>
      <color theme="2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5" fillId="0" borderId="0" applyFont="0" applyFill="0" applyBorder="0" applyAlignment="0" applyProtection="0"/>
    <xf numFmtId="0" fontId="7" fillId="0" borderId="0"/>
    <xf numFmtId="0" fontId="18" fillId="0" borderId="0"/>
    <xf numFmtId="43" fontId="5" fillId="0" borderId="0" applyFont="0" applyFill="0" applyBorder="0" applyAlignment="0" applyProtection="0"/>
    <xf numFmtId="0" fontId="47" fillId="0" borderId="0">
      <alignment horizontal="left" wrapText="1"/>
    </xf>
  </cellStyleXfs>
  <cellXfs count="276">
    <xf numFmtId="0" fontId="0" fillId="0" borderId="0" xfId="0"/>
    <xf numFmtId="0" fontId="2" fillId="0" borderId="0" xfId="0" applyFont="1"/>
    <xf numFmtId="164" fontId="0" fillId="0" borderId="0" xfId="0" applyNumberFormat="1"/>
    <xf numFmtId="0" fontId="4" fillId="0" borderId="0" xfId="0" applyFont="1"/>
    <xf numFmtId="0" fontId="6" fillId="0" borderId="0" xfId="0" applyFont="1"/>
    <xf numFmtId="0" fontId="1" fillId="0" borderId="0" xfId="0" applyFont="1"/>
    <xf numFmtId="0" fontId="4" fillId="0" borderId="0" xfId="0" applyFont="1" applyAlignment="1">
      <alignment horizontal="left" vertical="center"/>
    </xf>
    <xf numFmtId="3" fontId="9" fillId="0" borderId="0" xfId="0" applyNumberFormat="1" applyFont="1" applyAlignment="1">
      <alignment horizontal="left" vertical="center" wrapText="1"/>
    </xf>
    <xf numFmtId="3" fontId="0" fillId="0" borderId="0" xfId="0" applyNumberFormat="1"/>
    <xf numFmtId="164" fontId="10" fillId="0" borderId="0" xfId="0" applyNumberFormat="1" applyFont="1" applyAlignment="1">
      <alignment horizontal="right"/>
    </xf>
    <xf numFmtId="0" fontId="11" fillId="0" borderId="0" xfId="0" applyFont="1"/>
    <xf numFmtId="0" fontId="2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12" fillId="0" borderId="0" xfId="0" applyFont="1" applyAlignment="1">
      <alignment horizontal="right"/>
    </xf>
    <xf numFmtId="166" fontId="6" fillId="0" borderId="0" xfId="0" applyNumberFormat="1" applyFont="1"/>
    <xf numFmtId="166" fontId="1" fillId="0" borderId="0" xfId="0" applyNumberFormat="1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4" fontId="0" fillId="0" borderId="0" xfId="0" applyNumberFormat="1"/>
    <xf numFmtId="4" fontId="4" fillId="0" borderId="0" xfId="0" applyNumberFormat="1" applyFont="1"/>
    <xf numFmtId="0" fontId="16" fillId="0" borderId="0" xfId="0" applyFont="1"/>
    <xf numFmtId="0" fontId="17" fillId="0" borderId="0" xfId="0" applyFont="1"/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top"/>
    </xf>
    <xf numFmtId="49" fontId="1" fillId="0" borderId="0" xfId="0" applyNumberFormat="1" applyFont="1"/>
    <xf numFmtId="2" fontId="0" fillId="0" borderId="0" xfId="0" applyNumberFormat="1"/>
    <xf numFmtId="0" fontId="10" fillId="0" borderId="0" xfId="3" applyFont="1"/>
    <xf numFmtId="0" fontId="8" fillId="0" borderId="0" xfId="0" applyFont="1" applyAlignment="1">
      <alignment horizontal="center" vertical="top" wrapText="1"/>
    </xf>
    <xf numFmtId="0" fontId="14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4" borderId="0" xfId="0" applyFont="1" applyFill="1"/>
    <xf numFmtId="164" fontId="6" fillId="0" borderId="0" xfId="2" applyNumberFormat="1" applyFont="1"/>
    <xf numFmtId="2" fontId="10" fillId="0" borderId="0" xfId="3" applyNumberFormat="1" applyFont="1" applyAlignment="1">
      <alignment horizontal="right"/>
    </xf>
    <xf numFmtId="2" fontId="19" fillId="0" borderId="0" xfId="3" applyNumberFormat="1" applyFont="1" applyAlignment="1">
      <alignment horizontal="right"/>
    </xf>
    <xf numFmtId="0" fontId="19" fillId="0" borderId="0" xfId="3" applyFont="1"/>
    <xf numFmtId="0" fontId="20" fillId="0" borderId="0" xfId="0" applyFont="1"/>
    <xf numFmtId="166" fontId="21" fillId="0" borderId="0" xfId="0" applyNumberFormat="1" applyFont="1"/>
    <xf numFmtId="0" fontId="1" fillId="0" borderId="0" xfId="0" applyFont="1" applyAlignment="1">
      <alignment horizontal="center"/>
    </xf>
    <xf numFmtId="2" fontId="21" fillId="0" borderId="0" xfId="0" applyNumberFormat="1" applyFont="1" applyAlignment="1">
      <alignment horizontal="center" vertical="center"/>
    </xf>
    <xf numFmtId="2" fontId="0" fillId="0" borderId="0" xfId="1" applyNumberFormat="1" applyFont="1" applyFill="1" applyBorder="1" applyAlignment="1">
      <alignment horizontal="right"/>
    </xf>
    <xf numFmtId="2" fontId="6" fillId="0" borderId="0" xfId="0" applyNumberFormat="1" applyFont="1"/>
    <xf numFmtId="2" fontId="6" fillId="0" borderId="0" xfId="0" applyNumberFormat="1" applyFont="1" applyAlignment="1">
      <alignment horizontal="center" vertical="center"/>
    </xf>
    <xf numFmtId="0" fontId="22" fillId="0" borderId="0" xfId="3" applyFont="1"/>
    <xf numFmtId="0" fontId="23" fillId="0" borderId="0" xfId="0" applyFont="1"/>
    <xf numFmtId="0" fontId="24" fillId="0" borderId="0" xfId="0" applyFont="1"/>
    <xf numFmtId="0" fontId="25" fillId="0" borderId="0" xfId="3" applyFont="1"/>
    <xf numFmtId="2" fontId="1" fillId="0" borderId="0" xfId="0" applyNumberFormat="1" applyFont="1" applyAlignment="1">
      <alignment horizontal="center" vertical="center"/>
    </xf>
    <xf numFmtId="0" fontId="8" fillId="0" borderId="0" xfId="0" applyFont="1"/>
    <xf numFmtId="0" fontId="3" fillId="0" borderId="0" xfId="0" applyFont="1"/>
    <xf numFmtId="164" fontId="21" fillId="0" borderId="0" xfId="0" applyNumberFormat="1" applyFont="1"/>
    <xf numFmtId="0" fontId="1" fillId="2" borderId="0" xfId="0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21" fillId="0" borderId="0" xfId="0" applyNumberFormat="1" applyFont="1" applyAlignment="1">
      <alignment horizontal="center"/>
    </xf>
    <xf numFmtId="49" fontId="26" fillId="0" borderId="0" xfId="0" applyNumberFormat="1" applyFont="1"/>
    <xf numFmtId="164" fontId="6" fillId="0" borderId="0" xfId="0" applyNumberFormat="1" applyFont="1"/>
    <xf numFmtId="0" fontId="6" fillId="0" borderId="0" xfId="0" applyFont="1" applyAlignment="1">
      <alignment horizontal="center" vertical="center" wrapText="1"/>
    </xf>
    <xf numFmtId="2" fontId="6" fillId="0" borderId="0" xfId="1" applyNumberFormat="1" applyFont="1"/>
    <xf numFmtId="0" fontId="28" fillId="0" borderId="0" xfId="0" applyFont="1"/>
    <xf numFmtId="0" fontId="29" fillId="0" borderId="0" xfId="3" applyFont="1"/>
    <xf numFmtId="0" fontId="30" fillId="0" borderId="0" xfId="0" applyFont="1" applyAlignment="1">
      <alignment horizontal="left"/>
    </xf>
    <xf numFmtId="0" fontId="30" fillId="2" borderId="0" xfId="0" applyFont="1" applyFill="1" applyAlignment="1">
      <alignment horizontal="center"/>
    </xf>
    <xf numFmtId="0" fontId="31" fillId="0" borderId="0" xfId="0" applyFont="1"/>
    <xf numFmtId="10" fontId="31" fillId="0" borderId="0" xfId="0" applyNumberFormat="1" applyFont="1"/>
    <xf numFmtId="0" fontId="30" fillId="3" borderId="0" xfId="0" applyFont="1" applyFill="1"/>
    <xf numFmtId="14" fontId="1" fillId="0" borderId="0" xfId="0" applyNumberFormat="1" applyFont="1"/>
    <xf numFmtId="165" fontId="6" fillId="0" borderId="0" xfId="1" applyNumberFormat="1" applyFont="1" applyBorder="1"/>
    <xf numFmtId="0" fontId="31" fillId="0" borderId="0" xfId="0" applyFont="1" applyAlignment="1">
      <alignment horizontal="left" vertical="top" wrapText="1"/>
    </xf>
    <xf numFmtId="0" fontId="32" fillId="0" borderId="0" xfId="0" applyFont="1"/>
    <xf numFmtId="0" fontId="36" fillId="2" borderId="0" xfId="0" applyFont="1" applyFill="1" applyAlignment="1">
      <alignment horizontal="center" vertical="center"/>
    </xf>
    <xf numFmtId="164" fontId="21" fillId="0" borderId="0" xfId="0" applyNumberFormat="1" applyFont="1" applyAlignment="1">
      <alignment horizontal="center" vertical="center"/>
    </xf>
    <xf numFmtId="164" fontId="21" fillId="0" borderId="0" xfId="0" applyNumberFormat="1" applyFont="1" applyAlignment="1">
      <alignment horizontal="center"/>
    </xf>
    <xf numFmtId="0" fontId="37" fillId="0" borderId="0" xfId="0" applyFont="1"/>
    <xf numFmtId="0" fontId="6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3" fontId="38" fillId="0" borderId="0" xfId="0" applyNumberFormat="1" applyFont="1" applyAlignment="1">
      <alignment horizontal="left" vertical="center" wrapText="1"/>
    </xf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3" fontId="6" fillId="0" borderId="0" xfId="0" applyNumberFormat="1" applyFont="1"/>
    <xf numFmtId="0" fontId="36" fillId="0" borderId="0" xfId="0" applyFont="1" applyAlignment="1">
      <alignment horizontal="center" vertical="center" wrapText="1"/>
    </xf>
    <xf numFmtId="3" fontId="36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 wrapText="1"/>
    </xf>
    <xf numFmtId="3" fontId="36" fillId="2" borderId="0" xfId="0" applyNumberFormat="1" applyFont="1" applyFill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2" fontId="38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left" wrapText="1"/>
    </xf>
    <xf numFmtId="0" fontId="36" fillId="0" borderId="0" xfId="0" applyFont="1" applyAlignment="1">
      <alignment horizontal="left" wrapText="1"/>
    </xf>
    <xf numFmtId="0" fontId="39" fillId="0" borderId="0" xfId="0" applyFont="1" applyAlignment="1">
      <alignment horizontal="center" vertical="center" wrapText="1"/>
    </xf>
    <xf numFmtId="0" fontId="39" fillId="2" borderId="0" xfId="0" applyFont="1" applyFill="1" applyAlignment="1">
      <alignment horizontal="center" vertical="center" wrapText="1"/>
    </xf>
    <xf numFmtId="166" fontId="0" fillId="0" borderId="0" xfId="0" applyNumberFormat="1"/>
    <xf numFmtId="164" fontId="4" fillId="0" borderId="0" xfId="0" applyNumberFormat="1" applyFont="1"/>
    <xf numFmtId="1" fontId="6" fillId="0" borderId="0" xfId="0" applyNumberFormat="1" applyFont="1"/>
    <xf numFmtId="0" fontId="40" fillId="0" borderId="0" xfId="0" applyFont="1"/>
    <xf numFmtId="0" fontId="42" fillId="0" borderId="0" xfId="0" applyFont="1"/>
    <xf numFmtId="0" fontId="43" fillId="0" borderId="0" xfId="0" applyFont="1" applyAlignment="1">
      <alignment horizontal="center" vertical="center" wrapText="1"/>
    </xf>
    <xf numFmtId="0" fontId="27" fillId="0" borderId="0" xfId="0" applyFont="1"/>
    <xf numFmtId="0" fontId="35" fillId="0" borderId="0" xfId="0" applyFont="1" applyAlignment="1">
      <alignment horizontal="center" vertical="center"/>
    </xf>
    <xf numFmtId="3" fontId="6" fillId="0" borderId="0" xfId="3" applyNumberFormat="1" applyFont="1"/>
    <xf numFmtId="164" fontId="1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2" fontId="1" fillId="0" borderId="0" xfId="1" applyNumberFormat="1" applyFont="1" applyAlignment="1">
      <alignment horizontal="center" vertical="center"/>
    </xf>
    <xf numFmtId="2" fontId="6" fillId="0" borderId="0" xfId="1" applyNumberFormat="1" applyFont="1" applyAlignment="1">
      <alignment horizontal="center" vertical="center"/>
    </xf>
    <xf numFmtId="164" fontId="1" fillId="0" borderId="0" xfId="1" applyNumberFormat="1" applyFont="1" applyBorder="1" applyAlignment="1">
      <alignment horizontal="center" vertical="center"/>
    </xf>
    <xf numFmtId="164" fontId="6" fillId="0" borderId="0" xfId="1" applyNumberFormat="1" applyFont="1" applyBorder="1" applyAlignment="1">
      <alignment horizontal="center" vertical="center"/>
    </xf>
    <xf numFmtId="0" fontId="35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3" fontId="13" fillId="2" borderId="0" xfId="0" applyNumberFormat="1" applyFont="1" applyFill="1" applyAlignment="1">
      <alignment horizontal="center" vertical="center"/>
    </xf>
    <xf numFmtId="166" fontId="1" fillId="0" borderId="0" xfId="1" applyNumberFormat="1" applyFont="1" applyFill="1" applyBorder="1" applyAlignment="1">
      <alignment horizontal="center" vertical="center"/>
    </xf>
    <xf numFmtId="166" fontId="6" fillId="0" borderId="0" xfId="1" applyNumberFormat="1" applyFont="1" applyFill="1" applyBorder="1" applyAlignment="1">
      <alignment horizontal="center" vertical="center"/>
    </xf>
    <xf numFmtId="166" fontId="38" fillId="0" borderId="0" xfId="0" applyNumberFormat="1" applyFont="1" applyAlignment="1">
      <alignment horizontal="center" vertical="center" wrapText="1"/>
    </xf>
    <xf numFmtId="166" fontId="33" fillId="0" borderId="0" xfId="0" applyNumberFormat="1" applyFont="1" applyAlignment="1">
      <alignment horizontal="center" vertical="center" wrapText="1"/>
    </xf>
    <xf numFmtId="2" fontId="38" fillId="0" borderId="0" xfId="0" applyNumberFormat="1" applyFont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45" fillId="2" borderId="0" xfId="0" applyFont="1" applyFill="1" applyAlignment="1">
      <alignment horizontal="center" vertical="center" wrapText="1"/>
    </xf>
    <xf numFmtId="2" fontId="33" fillId="0" borderId="0" xfId="0" applyNumberFormat="1" applyFont="1" applyAlignment="1">
      <alignment horizontal="center" vertical="center" wrapText="1"/>
    </xf>
    <xf numFmtId="166" fontId="38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vertical="center" wrapText="1"/>
    </xf>
    <xf numFmtId="0" fontId="46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 wrapText="1"/>
    </xf>
    <xf numFmtId="4" fontId="47" fillId="0" borderId="0" xfId="0" applyNumberFormat="1" applyFont="1" applyAlignment="1">
      <alignment horizontal="center" vertical="center" wrapText="1"/>
    </xf>
    <xf numFmtId="10" fontId="47" fillId="0" borderId="0" xfId="0" applyNumberFormat="1" applyFont="1" applyAlignment="1">
      <alignment horizontal="center" vertical="center" wrapText="1"/>
    </xf>
    <xf numFmtId="0" fontId="46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49" fillId="0" borderId="0" xfId="0" applyFont="1"/>
    <xf numFmtId="0" fontId="50" fillId="0" borderId="0" xfId="0" applyFont="1"/>
    <xf numFmtId="2" fontId="21" fillId="0" borderId="0" xfId="0" applyNumberFormat="1" applyFont="1" applyAlignment="1">
      <alignment horizontal="center" vertical="center" wrapText="1"/>
    </xf>
    <xf numFmtId="0" fontId="41" fillId="0" borderId="0" xfId="0" applyFont="1"/>
    <xf numFmtId="0" fontId="47" fillId="0" borderId="2" xfId="0" applyFont="1" applyBorder="1" applyAlignment="1">
      <alignment vertical="center"/>
    </xf>
    <xf numFmtId="0" fontId="47" fillId="0" borderId="1" xfId="0" applyFont="1" applyBorder="1" applyAlignment="1">
      <alignment vertical="center" wrapText="1"/>
    </xf>
    <xf numFmtId="0" fontId="47" fillId="0" borderId="1" xfId="0" applyFont="1" applyBorder="1" applyAlignment="1">
      <alignment horizontal="center" vertical="center" wrapText="1"/>
    </xf>
    <xf numFmtId="0" fontId="47" fillId="0" borderId="3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51" fillId="0" borderId="0" xfId="0" applyFont="1"/>
    <xf numFmtId="0" fontId="48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52" fillId="0" borderId="0" xfId="0" applyFont="1" applyAlignment="1">
      <alignment horizontal="left" vertical="center"/>
    </xf>
    <xf numFmtId="0" fontId="44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0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2" fontId="1" fillId="0" borderId="0" xfId="1" applyNumberFormat="1" applyFont="1" applyFill="1" applyBorder="1" applyAlignment="1">
      <alignment horizontal="center" vertical="center"/>
    </xf>
    <xf numFmtId="2" fontId="6" fillId="0" borderId="0" xfId="1" applyNumberFormat="1" applyFont="1" applyFill="1" applyBorder="1" applyAlignment="1">
      <alignment horizontal="center" vertical="center"/>
    </xf>
    <xf numFmtId="164" fontId="53" fillId="0" borderId="0" xfId="0" applyNumberFormat="1" applyFont="1" applyAlignment="1">
      <alignment horizontal="right"/>
    </xf>
    <xf numFmtId="0" fontId="45" fillId="0" borderId="0" xfId="0" applyFont="1" applyAlignment="1">
      <alignment horizontal="left" vertical="center"/>
    </xf>
    <xf numFmtId="4" fontId="44" fillId="0" borderId="0" xfId="0" applyNumberFormat="1" applyFont="1" applyAlignment="1">
      <alignment horizontal="center" vertical="center" wrapText="1"/>
    </xf>
    <xf numFmtId="0" fontId="38" fillId="0" borderId="0" xfId="0" applyFont="1" applyAlignment="1">
      <alignment horizontal="left" vertical="center"/>
    </xf>
    <xf numFmtId="4" fontId="33" fillId="0" borderId="0" xfId="0" applyNumberFormat="1" applyFont="1" applyAlignment="1">
      <alignment horizontal="center" vertical="center" wrapText="1"/>
    </xf>
    <xf numFmtId="0" fontId="45" fillId="0" borderId="0" xfId="0" applyFont="1" applyAlignment="1">
      <alignment horizontal="left" vertical="center" wrapText="1"/>
    </xf>
    <xf numFmtId="0" fontId="44" fillId="0" borderId="0" xfId="0" applyFont="1" applyAlignment="1">
      <alignment horizontal="center" vertical="center"/>
    </xf>
    <xf numFmtId="0" fontId="44" fillId="0" borderId="4" xfId="0" applyFont="1" applyBorder="1" applyAlignment="1">
      <alignment vertical="center" wrapText="1"/>
    </xf>
    <xf numFmtId="0" fontId="45" fillId="0" borderId="4" xfId="0" applyFont="1" applyBorder="1" applyAlignment="1">
      <alignment horizontal="center" vertical="center" wrapText="1"/>
    </xf>
    <xf numFmtId="0" fontId="45" fillId="0" borderId="4" xfId="0" applyFont="1" applyBorder="1" applyAlignment="1">
      <alignment horizontal="center" vertical="center"/>
    </xf>
    <xf numFmtId="0" fontId="45" fillId="0" borderId="4" xfId="0" applyFont="1" applyBorder="1" applyAlignment="1">
      <alignment vertical="center" wrapText="1"/>
    </xf>
    <xf numFmtId="0" fontId="44" fillId="0" borderId="4" xfId="0" applyFont="1" applyBorder="1" applyAlignment="1">
      <alignment horizontal="center" vertical="center" wrapText="1"/>
    </xf>
    <xf numFmtId="0" fontId="44" fillId="0" borderId="4" xfId="0" applyFont="1" applyBorder="1" applyAlignment="1">
      <alignment vertical="center"/>
    </xf>
    <xf numFmtId="0" fontId="45" fillId="0" borderId="4" xfId="0" applyFont="1" applyBorder="1" applyAlignment="1">
      <alignment wrapText="1"/>
    </xf>
    <xf numFmtId="4" fontId="44" fillId="0" borderId="4" xfId="0" applyNumberFormat="1" applyFont="1" applyBorder="1" applyAlignment="1">
      <alignment horizontal="center" vertical="center" wrapText="1"/>
    </xf>
    <xf numFmtId="10" fontId="44" fillId="0" borderId="4" xfId="1" applyNumberFormat="1" applyFont="1" applyBorder="1" applyAlignment="1">
      <alignment horizontal="center" vertical="center" wrapText="1"/>
    </xf>
    <xf numFmtId="0" fontId="45" fillId="0" borderId="4" xfId="0" applyFont="1" applyBorder="1" applyAlignment="1">
      <alignment horizontal="left" vertical="center"/>
    </xf>
    <xf numFmtId="0" fontId="45" fillId="0" borderId="4" xfId="0" applyFont="1" applyBorder="1" applyAlignment="1">
      <alignment vertical="center"/>
    </xf>
    <xf numFmtId="0" fontId="45" fillId="0" borderId="0" xfId="0" applyFont="1" applyAlignment="1">
      <alignment vertical="center" wrapText="1"/>
    </xf>
    <xf numFmtId="0" fontId="45" fillId="0" borderId="0" xfId="0" applyFont="1" applyAlignment="1">
      <alignment wrapText="1"/>
    </xf>
    <xf numFmtId="10" fontId="44" fillId="0" borderId="0" xfId="0" applyNumberFormat="1" applyFont="1" applyAlignment="1">
      <alignment horizontal="center" vertical="center" wrapText="1"/>
    </xf>
    <xf numFmtId="0" fontId="44" fillId="0" borderId="5" xfId="0" applyFont="1" applyBorder="1" applyAlignment="1">
      <alignment vertical="center" wrapText="1"/>
    </xf>
    <xf numFmtId="0" fontId="45" fillId="0" borderId="8" xfId="0" applyFont="1" applyBorder="1" applyAlignment="1">
      <alignment horizontal="center" vertical="center" wrapText="1"/>
    </xf>
    <xf numFmtId="49" fontId="45" fillId="0" borderId="0" xfId="5" applyNumberFormat="1" applyFont="1" applyAlignment="1">
      <alignment wrapText="1"/>
    </xf>
    <xf numFmtId="167" fontId="44" fillId="0" borderId="4" xfId="0" applyNumberFormat="1" applyFont="1" applyBorder="1" applyAlignment="1">
      <alignment horizontal="center" vertical="center" wrapText="1"/>
    </xf>
    <xf numFmtId="10" fontId="44" fillId="0" borderId="4" xfId="0" applyNumberFormat="1" applyFont="1" applyBorder="1" applyAlignment="1">
      <alignment horizontal="center" vertical="center" wrapText="1"/>
    </xf>
    <xf numFmtId="167" fontId="44" fillId="0" borderId="4" xfId="0" applyNumberFormat="1" applyFont="1" applyBorder="1" applyAlignment="1">
      <alignment vertical="center" wrapText="1"/>
    </xf>
    <xf numFmtId="0" fontId="45" fillId="0" borderId="4" xfId="5" applyFont="1" applyBorder="1" applyAlignment="1">
      <alignment horizontal="left" vertical="center"/>
    </xf>
    <xf numFmtId="0" fontId="45" fillId="0" borderId="4" xfId="5" applyFont="1" applyBorder="1" applyAlignment="1">
      <alignment vertical="center"/>
    </xf>
    <xf numFmtId="0" fontId="44" fillId="0" borderId="4" xfId="5" applyFont="1" applyBorder="1" applyAlignment="1">
      <alignment vertical="center"/>
    </xf>
    <xf numFmtId="166" fontId="44" fillId="0" borderId="4" xfId="0" applyNumberFormat="1" applyFont="1" applyBorder="1" applyAlignment="1">
      <alignment horizontal="center" vertical="center" wrapText="1"/>
    </xf>
    <xf numFmtId="0" fontId="44" fillId="0" borderId="0" xfId="0" applyFont="1" applyAlignment="1">
      <alignment vertical="center" wrapText="1"/>
    </xf>
    <xf numFmtId="0" fontId="1" fillId="0" borderId="0" xfId="0" applyFont="1" applyAlignment="1">
      <alignment horizontal="left" vertical="top"/>
    </xf>
    <xf numFmtId="0" fontId="52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horizontal="center" vertical="center" wrapText="1"/>
    </xf>
    <xf numFmtId="2" fontId="33" fillId="0" borderId="0" xfId="3" applyNumberFormat="1" applyFont="1" applyAlignment="1">
      <alignment horizontal="right"/>
    </xf>
    <xf numFmtId="167" fontId="44" fillId="0" borderId="0" xfId="0" applyNumberFormat="1" applyFont="1" applyAlignment="1">
      <alignment horizontal="center" vertical="center" wrapText="1"/>
    </xf>
    <xf numFmtId="0" fontId="55" fillId="0" borderId="0" xfId="0" applyFont="1"/>
    <xf numFmtId="0" fontId="56" fillId="0" borderId="0" xfId="0" applyFont="1"/>
    <xf numFmtId="0" fontId="57" fillId="0" borderId="0" xfId="0" applyFont="1"/>
    <xf numFmtId="3" fontId="4" fillId="0" borderId="0" xfId="0" applyNumberFormat="1" applyFont="1"/>
    <xf numFmtId="2" fontId="4" fillId="0" borderId="0" xfId="0" applyNumberFormat="1" applyFont="1"/>
    <xf numFmtId="2" fontId="6" fillId="0" borderId="0" xfId="0" applyNumberFormat="1" applyFont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59" fillId="0" borderId="0" xfId="0" applyFont="1"/>
    <xf numFmtId="0" fontId="61" fillId="0" borderId="0" xfId="0" applyFont="1"/>
    <xf numFmtId="0" fontId="62" fillId="0" borderId="0" xfId="0" applyFont="1"/>
    <xf numFmtId="2" fontId="1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63" fillId="0" borderId="0" xfId="0" applyFont="1"/>
    <xf numFmtId="0" fontId="64" fillId="0" borderId="0" xfId="0" applyFont="1"/>
    <xf numFmtId="1" fontId="6" fillId="0" borderId="0" xfId="0" applyNumberFormat="1" applyFont="1" applyAlignment="1">
      <alignment horizontal="right"/>
    </xf>
    <xf numFmtId="1" fontId="31" fillId="0" borderId="0" xfId="0" applyNumberFormat="1" applyFont="1" applyAlignment="1">
      <alignment horizontal="right"/>
    </xf>
    <xf numFmtId="164" fontId="38" fillId="0" borderId="0" xfId="0" applyNumberFormat="1" applyFont="1" applyAlignment="1">
      <alignment horizontal="center" vertical="center"/>
    </xf>
    <xf numFmtId="164" fontId="33" fillId="0" borderId="0" xfId="0" applyNumberFormat="1" applyFont="1" applyAlignment="1">
      <alignment horizontal="center" vertic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42" fillId="0" borderId="0" xfId="0" applyFont="1" applyAlignment="1">
      <alignment wrapText="1"/>
    </xf>
    <xf numFmtId="164" fontId="21" fillId="0" borderId="0" xfId="0" applyNumberFormat="1" applyFont="1" applyAlignment="1">
      <alignment horizontal="center" vertical="center" wrapText="1"/>
    </xf>
    <xf numFmtId="2" fontId="1" fillId="0" borderId="0" xfId="0" applyNumberFormat="1" applyFont="1"/>
    <xf numFmtId="0" fontId="66" fillId="0" borderId="0" xfId="0" applyFont="1"/>
    <xf numFmtId="1" fontId="21" fillId="0" borderId="0" xfId="0" applyNumberFormat="1" applyFont="1" applyAlignment="1">
      <alignment horizontal="center"/>
    </xf>
    <xf numFmtId="0" fontId="52" fillId="0" borderId="0" xfId="0" applyFont="1"/>
    <xf numFmtId="164" fontId="1" fillId="0" borderId="0" xfId="0" applyNumberFormat="1" applyFont="1"/>
    <xf numFmtId="3" fontId="1" fillId="0" borderId="0" xfId="4" applyNumberFormat="1" applyFont="1"/>
    <xf numFmtId="3" fontId="6" fillId="0" borderId="0" xfId="0" applyNumberFormat="1" applyFont="1" applyAlignment="1">
      <alignment horizontal="center" vertical="center" wrapText="1"/>
    </xf>
    <xf numFmtId="0" fontId="68" fillId="0" borderId="0" xfId="0" applyFont="1"/>
    <xf numFmtId="0" fontId="69" fillId="0" borderId="0" xfId="0" applyFont="1"/>
    <xf numFmtId="0" fontId="60" fillId="0" borderId="0" xfId="0" applyFont="1"/>
    <xf numFmtId="0" fontId="1" fillId="5" borderId="0" xfId="0" applyFont="1" applyFill="1" applyAlignment="1">
      <alignment horizontal="center" wrapText="1"/>
    </xf>
    <xf numFmtId="0" fontId="33" fillId="0" borderId="0" xfId="0" applyFont="1"/>
    <xf numFmtId="0" fontId="70" fillId="0" borderId="0" xfId="0" applyFont="1"/>
    <xf numFmtId="0" fontId="21" fillId="0" borderId="0" xfId="0" applyFont="1" applyAlignment="1">
      <alignment horizontal="center"/>
    </xf>
    <xf numFmtId="0" fontId="21" fillId="0" borderId="0" xfId="0" applyFont="1"/>
    <xf numFmtId="164" fontId="71" fillId="0" borderId="0" xfId="0" applyNumberFormat="1" applyFont="1" applyAlignment="1">
      <alignment horizontal="center"/>
    </xf>
    <xf numFmtId="164" fontId="21" fillId="0" borderId="0" xfId="0" applyNumberFormat="1" applyFont="1" applyAlignment="1">
      <alignment horizontal="center" wrapText="1"/>
    </xf>
    <xf numFmtId="0" fontId="67" fillId="0" borderId="0" xfId="0" applyFont="1"/>
    <xf numFmtId="1" fontId="0" fillId="0" borderId="0" xfId="0" applyNumberFormat="1"/>
    <xf numFmtId="166" fontId="6" fillId="0" borderId="0" xfId="0" applyNumberFormat="1" applyFont="1" applyAlignment="1">
      <alignment horizontal="center"/>
    </xf>
    <xf numFmtId="0" fontId="1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2" fontId="0" fillId="0" borderId="0" xfId="0" applyNumberFormat="1" applyAlignment="1">
      <alignment horizontal="center"/>
    </xf>
    <xf numFmtId="164" fontId="0" fillId="5" borderId="0" xfId="0" applyNumberFormat="1" applyFill="1"/>
    <xf numFmtId="0" fontId="58" fillId="0" borderId="0" xfId="0" applyFont="1"/>
    <xf numFmtId="0" fontId="38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3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center" vertical="center"/>
    </xf>
    <xf numFmtId="2" fontId="7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3" fontId="1" fillId="0" borderId="0" xfId="3" applyNumberFormat="1" applyFont="1"/>
    <xf numFmtId="0" fontId="14" fillId="2" borderId="0" xfId="0" applyFont="1" applyFill="1" applyAlignment="1">
      <alignment horizontal="center" vertical="center"/>
    </xf>
    <xf numFmtId="164" fontId="0" fillId="0" borderId="0" xfId="0" applyNumberFormat="1" applyAlignment="1">
      <alignment wrapText="1"/>
    </xf>
    <xf numFmtId="0" fontId="72" fillId="0" borderId="0" xfId="0" applyFont="1"/>
    <xf numFmtId="0" fontId="73" fillId="0" borderId="0" xfId="0" applyFont="1" applyAlignment="1">
      <alignment horizontal="center" vertical="center" wrapText="1"/>
    </xf>
    <xf numFmtId="0" fontId="65" fillId="0" borderId="0" xfId="0" applyFont="1"/>
    <xf numFmtId="0" fontId="1" fillId="2" borderId="0" xfId="0" applyFont="1" applyFill="1" applyAlignment="1">
      <alignment horizontal="center"/>
    </xf>
    <xf numFmtId="0" fontId="38" fillId="2" borderId="0" xfId="0" applyFont="1" applyFill="1" applyAlignment="1">
      <alignment horizontal="center" vertical="center" wrapText="1"/>
    </xf>
    <xf numFmtId="0" fontId="45" fillId="0" borderId="1" xfId="0" applyFont="1" applyBorder="1" applyAlignment="1">
      <alignment horizontal="left" vertical="center" wrapText="1"/>
    </xf>
    <xf numFmtId="0" fontId="45" fillId="0" borderId="6" xfId="0" applyFont="1" applyBorder="1" applyAlignment="1">
      <alignment horizontal="center" vertical="center" wrapText="1"/>
    </xf>
    <xf numFmtId="0" fontId="45" fillId="0" borderId="7" xfId="0" applyFont="1" applyBorder="1" applyAlignment="1">
      <alignment horizontal="center" vertical="center" wrapText="1"/>
    </xf>
    <xf numFmtId="0" fontId="45" fillId="0" borderId="0" xfId="0" applyFont="1" applyAlignment="1">
      <alignment horizontal="left" vertical="center" wrapText="1"/>
    </xf>
    <xf numFmtId="0" fontId="45" fillId="0" borderId="4" xfId="0" applyFont="1" applyBorder="1" applyAlignment="1">
      <alignment horizontal="center" vertical="center" wrapText="1"/>
    </xf>
    <xf numFmtId="0" fontId="45" fillId="0" borderId="5" xfId="0" applyFont="1" applyBorder="1" applyAlignment="1">
      <alignment horizontal="center" vertical="center" wrapText="1"/>
    </xf>
    <xf numFmtId="0" fontId="44" fillId="0" borderId="4" xfId="0" applyFont="1" applyBorder="1" applyAlignment="1">
      <alignment vertical="center" wrapText="1"/>
    </xf>
    <xf numFmtId="0" fontId="45" fillId="0" borderId="4" xfId="0" applyFont="1" applyBorder="1" applyAlignment="1">
      <alignment vertical="center" wrapText="1"/>
    </xf>
    <xf numFmtId="0" fontId="44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/>
    </xf>
  </cellXfs>
  <cellStyles count="6">
    <cellStyle name="Čiarka" xfId="4" builtinId="3"/>
    <cellStyle name="Normal 2" xfId="5" xr:uid="{00000000-0005-0000-0000-000001000000}"/>
    <cellStyle name="Normálna" xfId="0" builtinId="0"/>
    <cellStyle name="Normálna 2" xfId="3" xr:uid="{00000000-0005-0000-0000-000003000000}"/>
    <cellStyle name="Normálne 2" xfId="2" xr:uid="{00000000-0005-0000-0000-000004000000}"/>
    <cellStyle name="Percentá" xfId="1" builtinId="5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47.xml"/><Relationship Id="rId1" Type="http://schemas.microsoft.com/office/2011/relationships/chartStyle" Target="style47.xml"/><Relationship Id="rId4" Type="http://schemas.openxmlformats.org/officeDocument/2006/relationships/chartUserShapes" Target="../drawings/drawing26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E04943">
                <a:lumMod val="40000"/>
                <a:lumOff val="60000"/>
              </a:srgbClr>
            </a:solidFill>
            <a:ln>
              <a:noFill/>
            </a:ln>
            <a:effectLst/>
          </c:spPr>
          <c:invertIfNegative val="0"/>
          <c:cat>
            <c:strRef>
              <c:f>KISS!$B$47:$B$68</c:f>
              <c:strCache>
                <c:ptCount val="22"/>
                <c:pt idx="0">
                  <c:v>Podnikové výdavky na inovácie (percento obratu) </c:v>
                </c:pt>
                <c:pt idx="1">
                  <c:v>Podpora podnikateľského VaV z verejných zdrojov </c:v>
                </c:pt>
                <c:pt idx="2">
                  <c:v>Prihlášky ochranných známok </c:v>
                </c:pt>
                <c:pt idx="3">
                  <c:v>Dizajnové prihlášky </c:v>
                </c:pt>
                <c:pt idx="4">
                  <c:v>Podnikové výdavky na inovácie (na zamestnanca) </c:v>
                </c:pt>
                <c:pt idx="5">
                  <c:v>Zamestnanosť v inovatívnych podnikoch </c:v>
                </c:pt>
                <c:pt idx="6">
                  <c:v>Spoločné medzinárodné vedecké publikácie </c:v>
                </c:pt>
                <c:pt idx="7">
                  <c:v>Procesní inovátori (MSP) </c:v>
                </c:pt>
                <c:pt idx="8">
                  <c:v>Špičkové vedecké publikácie </c:v>
                </c:pt>
                <c:pt idx="9">
                  <c:v>Predaj inovovaných produktov </c:v>
                </c:pt>
                <c:pt idx="10">
                  <c:v>Absolventi doktorandského štúdia v STEM odboroch</c:v>
                </c:pt>
                <c:pt idx="11">
                  <c:v>Populácia vo veku 25-34 s VŠ vzdelaním </c:v>
                </c:pt>
                <c:pt idx="12">
                  <c:v>Zamestnanosť v znalostne intenzívnych oblastiach </c:v>
                </c:pt>
                <c:pt idx="13">
                  <c:v>VaV výdavky vo verejnom sektore </c:v>
                </c:pt>
                <c:pt idx="14">
                  <c:v>Zahraniční doktorandi </c:v>
                </c:pt>
                <c:pt idx="15">
                  <c:v>Vývoz znalostne náročných služieb </c:v>
                </c:pt>
                <c:pt idx="16">
                  <c:v>Produktoví inovátori (MSP) </c:v>
                </c:pt>
                <c:pt idx="17">
                  <c:v>Výdavky na VaV v podnikateľskom sektore </c:v>
                </c:pt>
                <c:pt idx="18">
                  <c:v>Emisie do ovzdušia v priemysle </c:v>
                </c:pt>
                <c:pt idx="19">
                  <c:v>Patentové prihlášky </c:v>
                </c:pt>
                <c:pt idx="20">
                  <c:v>Spolupráca MSP v inováciách </c:v>
                </c:pt>
                <c:pt idx="21">
                  <c:v>IT zamestnanci </c:v>
                </c:pt>
              </c:strCache>
            </c:strRef>
          </c:cat>
          <c:val>
            <c:numRef>
              <c:f>KISS!$C$47:$C$68</c:f>
              <c:numCache>
                <c:formatCode>0.00</c:formatCode>
                <c:ptCount val="22"/>
                <c:pt idx="0">
                  <c:v>-34.177215189873422</c:v>
                </c:pt>
                <c:pt idx="1">
                  <c:v>-30.654546906505928</c:v>
                </c:pt>
                <c:pt idx="2">
                  <c:v>-29.120076482393685</c:v>
                </c:pt>
                <c:pt idx="3">
                  <c:v>-28.981357571483912</c:v>
                </c:pt>
                <c:pt idx="4">
                  <c:v>-14.153381027223361</c:v>
                </c:pt>
                <c:pt idx="5">
                  <c:v>-9.9158091674461986</c:v>
                </c:pt>
                <c:pt idx="6">
                  <c:v>-8.4385454507816888</c:v>
                </c:pt>
                <c:pt idx="7">
                  <c:v>-7.2141212586339236</c:v>
                </c:pt>
                <c:pt idx="8">
                  <c:v>-5.9607985858375798</c:v>
                </c:pt>
                <c:pt idx="9">
                  <c:v>-5.5555555555555571</c:v>
                </c:pt>
                <c:pt idx="10">
                  <c:v>-3.7686788603588326</c:v>
                </c:pt>
                <c:pt idx="11">
                  <c:v>-0.98930138357677322</c:v>
                </c:pt>
                <c:pt idx="12">
                  <c:v>0</c:v>
                </c:pt>
                <c:pt idx="13">
                  <c:v>4.1908379191550864</c:v>
                </c:pt>
                <c:pt idx="14">
                  <c:v>5.7571838052727458</c:v>
                </c:pt>
                <c:pt idx="15">
                  <c:v>6.0545415493626535</c:v>
                </c:pt>
                <c:pt idx="16">
                  <c:v>8.3687943262411295</c:v>
                </c:pt>
                <c:pt idx="17">
                  <c:v>9.2724795014531338</c:v>
                </c:pt>
                <c:pt idx="18">
                  <c:v>20.936122359108552</c:v>
                </c:pt>
                <c:pt idx="19">
                  <c:v>21.705137313488905</c:v>
                </c:pt>
                <c:pt idx="20">
                  <c:v>22.266666666666652</c:v>
                </c:pt>
                <c:pt idx="21">
                  <c:v>57.692307692307679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FA-4496-9120-7B4FBB761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80530383"/>
        <c:axId val="1777150735"/>
      </c:barChart>
      <c:catAx>
        <c:axId val="18805303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7150735"/>
        <c:crosses val="autoZero"/>
        <c:auto val="1"/>
        <c:lblAlgn val="ctr"/>
        <c:lblOffset val="100"/>
        <c:noMultiLvlLbl val="0"/>
      </c:catAx>
      <c:valAx>
        <c:axId val="17771507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05303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'1.1.3'!$A$29:$A$36</c:f>
              <c:strCache>
                <c:ptCount val="8"/>
                <c:pt idx="0">
                  <c:v>BA</c:v>
                </c:pt>
                <c:pt idx="1">
                  <c:v>BB</c:v>
                </c:pt>
                <c:pt idx="2">
                  <c:v>KE</c:v>
                </c:pt>
                <c:pt idx="3">
                  <c:v>TT</c:v>
                </c:pt>
                <c:pt idx="4">
                  <c:v>TN</c:v>
                </c:pt>
                <c:pt idx="5">
                  <c:v>ZA</c:v>
                </c:pt>
                <c:pt idx="6">
                  <c:v>PO</c:v>
                </c:pt>
                <c:pt idx="7">
                  <c:v>NR</c:v>
                </c:pt>
              </c:strCache>
            </c:strRef>
          </c:cat>
          <c:val>
            <c:numRef>
              <c:f>'1.1.3'!$B$29:$B$36</c:f>
              <c:numCache>
                <c:formatCode>0.0</c:formatCode>
                <c:ptCount val="8"/>
                <c:pt idx="0">
                  <c:v>179.04761904761907</c:v>
                </c:pt>
                <c:pt idx="1">
                  <c:v>136.1904761904762</c:v>
                </c:pt>
                <c:pt idx="2">
                  <c:v>117.14285714285715</c:v>
                </c:pt>
                <c:pt idx="3">
                  <c:v>102.85714285714288</c:v>
                </c:pt>
                <c:pt idx="4">
                  <c:v>86.666666666666657</c:v>
                </c:pt>
                <c:pt idx="5">
                  <c:v>80.952380952380949</c:v>
                </c:pt>
                <c:pt idx="6">
                  <c:v>53.333333333333336</c:v>
                </c:pt>
                <c:pt idx="7">
                  <c:v>43.809523809523803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FD-4F7B-9B00-F5A9927CD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8903471"/>
        <c:axId val="508902991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strRef>
              <c:f>'1.1.3'!$A$29:$A$36</c:f>
              <c:strCache>
                <c:ptCount val="8"/>
                <c:pt idx="0">
                  <c:v>BA</c:v>
                </c:pt>
                <c:pt idx="1">
                  <c:v>BB</c:v>
                </c:pt>
                <c:pt idx="2">
                  <c:v>KE</c:v>
                </c:pt>
                <c:pt idx="3">
                  <c:v>TT</c:v>
                </c:pt>
                <c:pt idx="4">
                  <c:v>TN</c:v>
                </c:pt>
                <c:pt idx="5">
                  <c:v>ZA</c:v>
                </c:pt>
                <c:pt idx="6">
                  <c:v>PO</c:v>
                </c:pt>
                <c:pt idx="7">
                  <c:v>NR</c:v>
                </c:pt>
              </c:strCache>
            </c:strRef>
          </c:cat>
          <c:val>
            <c:numRef>
              <c:f>'1.1.3'!$C$29:$C$36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FD-4F7B-9B00-F5A9927CD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903471"/>
        <c:axId val="508902991"/>
      </c:lineChart>
      <c:catAx>
        <c:axId val="5089034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08902991"/>
        <c:crosses val="autoZero"/>
        <c:auto val="1"/>
        <c:lblAlgn val="ctr"/>
        <c:lblOffset val="100"/>
        <c:noMultiLvlLbl val="0"/>
      </c:catAx>
      <c:valAx>
        <c:axId val="508902991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08903471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'1.2.1'!$A$34:$A$41</c:f>
              <c:strCache>
                <c:ptCount val="8"/>
                <c:pt idx="0">
                  <c:v>BA</c:v>
                </c:pt>
                <c:pt idx="1">
                  <c:v>KE</c:v>
                </c:pt>
                <c:pt idx="2">
                  <c:v>NR</c:v>
                </c:pt>
                <c:pt idx="3">
                  <c:v>ZA</c:v>
                </c:pt>
                <c:pt idx="4">
                  <c:v>BB</c:v>
                </c:pt>
                <c:pt idx="5">
                  <c:v>TT</c:v>
                </c:pt>
                <c:pt idx="6">
                  <c:v>PO</c:v>
                </c:pt>
                <c:pt idx="7">
                  <c:v>TN</c:v>
                </c:pt>
              </c:strCache>
            </c:strRef>
          </c:cat>
          <c:val>
            <c:numRef>
              <c:f>'1.2.1'!$B$34:$B$41</c:f>
              <c:numCache>
                <c:formatCode>0.0</c:formatCode>
                <c:ptCount val="8"/>
                <c:pt idx="0">
                  <c:v>379.3613968115705</c:v>
                </c:pt>
                <c:pt idx="1">
                  <c:v>141.75097699905041</c:v>
                </c:pt>
                <c:pt idx="2">
                  <c:v>90.211255540568075</c:v>
                </c:pt>
                <c:pt idx="3">
                  <c:v>73.933606675874401</c:v>
                </c:pt>
                <c:pt idx="4">
                  <c:v>68.992980607356259</c:v>
                </c:pt>
                <c:pt idx="5">
                  <c:v>44.810232040596055</c:v>
                </c:pt>
                <c:pt idx="6">
                  <c:v>41.661158035030745</c:v>
                </c:pt>
                <c:pt idx="7">
                  <c:v>31.283389124105753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A3-4A2B-B5A0-77E51A050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5245583"/>
        <c:axId val="1065255151"/>
      </c:barChart>
      <c:lineChart>
        <c:grouping val="standard"/>
        <c:varyColors val="0"/>
        <c:ser>
          <c:idx val="1"/>
          <c:order val="1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'1.2.1'!$C$34:$C$41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A3-4A2B-B5A0-77E51A050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5245583"/>
        <c:axId val="1065255151"/>
      </c:lineChart>
      <c:catAx>
        <c:axId val="1065245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5255151"/>
        <c:crosses val="autoZero"/>
        <c:auto val="1"/>
        <c:lblAlgn val="ctr"/>
        <c:lblOffset val="100"/>
        <c:noMultiLvlLbl val="0"/>
      </c:catAx>
      <c:valAx>
        <c:axId val="1065255151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52455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'1.2.1'!$A$46:$A$53</c:f>
              <c:strCache>
                <c:ptCount val="8"/>
                <c:pt idx="0">
                  <c:v>BA</c:v>
                </c:pt>
                <c:pt idx="1">
                  <c:v>KE</c:v>
                </c:pt>
                <c:pt idx="2">
                  <c:v>NR</c:v>
                </c:pt>
                <c:pt idx="3">
                  <c:v>ZA</c:v>
                </c:pt>
                <c:pt idx="4">
                  <c:v>BB</c:v>
                </c:pt>
                <c:pt idx="5">
                  <c:v>TT</c:v>
                </c:pt>
                <c:pt idx="6">
                  <c:v>PO</c:v>
                </c:pt>
                <c:pt idx="7">
                  <c:v>TN</c:v>
                </c:pt>
              </c:strCache>
            </c:strRef>
          </c:cat>
          <c:val>
            <c:numRef>
              <c:f>'1.2.1'!$B$46:$B$53</c:f>
              <c:numCache>
                <c:formatCode>0.0</c:formatCode>
                <c:ptCount val="8"/>
                <c:pt idx="0">
                  <c:v>349.77398810580814</c:v>
                </c:pt>
                <c:pt idx="1">
                  <c:v>152.65038094566071</c:v>
                </c:pt>
                <c:pt idx="2">
                  <c:v>90.28334494751077</c:v>
                </c:pt>
                <c:pt idx="3">
                  <c:v>80.357028714783212</c:v>
                </c:pt>
                <c:pt idx="4">
                  <c:v>77.550948831817848</c:v>
                </c:pt>
                <c:pt idx="5">
                  <c:v>48.187193306288641</c:v>
                </c:pt>
                <c:pt idx="6">
                  <c:v>37.009910851315063</c:v>
                </c:pt>
                <c:pt idx="7">
                  <c:v>24.579261005294796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F3-4A69-A535-0BC1E2861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09475871"/>
        <c:axId val="2009489791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strRef>
              <c:f>'1.2.1'!$A$46:$A$53</c:f>
              <c:strCache>
                <c:ptCount val="8"/>
                <c:pt idx="0">
                  <c:v>BA</c:v>
                </c:pt>
                <c:pt idx="1">
                  <c:v>KE</c:v>
                </c:pt>
                <c:pt idx="2">
                  <c:v>NR</c:v>
                </c:pt>
                <c:pt idx="3">
                  <c:v>ZA</c:v>
                </c:pt>
                <c:pt idx="4">
                  <c:v>BB</c:v>
                </c:pt>
                <c:pt idx="5">
                  <c:v>TT</c:v>
                </c:pt>
                <c:pt idx="6">
                  <c:v>PO</c:v>
                </c:pt>
                <c:pt idx="7">
                  <c:v>TN</c:v>
                </c:pt>
              </c:strCache>
            </c:strRef>
          </c:cat>
          <c:val>
            <c:numRef>
              <c:f>'1.2.1'!$C$46:$C$53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F3-4A69-A535-0BC1E2861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9475871"/>
        <c:axId val="2009489791"/>
      </c:lineChart>
      <c:catAx>
        <c:axId val="2009475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009489791"/>
        <c:crosses val="autoZero"/>
        <c:auto val="1"/>
        <c:lblAlgn val="ctr"/>
        <c:lblOffset val="100"/>
        <c:noMultiLvlLbl val="0"/>
      </c:catAx>
      <c:valAx>
        <c:axId val="2009489791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0094758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'1.2.2'!$A$31:$A$38</c:f>
              <c:strCache>
                <c:ptCount val="8"/>
                <c:pt idx="0">
                  <c:v>BB</c:v>
                </c:pt>
                <c:pt idx="1">
                  <c:v>BA</c:v>
                </c:pt>
                <c:pt idx="2">
                  <c:v>ZA</c:v>
                </c:pt>
                <c:pt idx="3">
                  <c:v>TT</c:v>
                </c:pt>
                <c:pt idx="4">
                  <c:v>NR</c:v>
                </c:pt>
                <c:pt idx="5">
                  <c:v>KE</c:v>
                </c:pt>
                <c:pt idx="6">
                  <c:v>PO</c:v>
                </c:pt>
                <c:pt idx="7">
                  <c:v>TN</c:v>
                </c:pt>
              </c:strCache>
            </c:strRef>
          </c:cat>
          <c:val>
            <c:numRef>
              <c:f>'1.2.2'!$B$31:$B$38</c:f>
              <c:numCache>
                <c:formatCode>0.0</c:formatCode>
                <c:ptCount val="8"/>
                <c:pt idx="0">
                  <c:v>152.66341463414633</c:v>
                </c:pt>
                <c:pt idx="1">
                  <c:v>117.71517509727627</c:v>
                </c:pt>
                <c:pt idx="2">
                  <c:v>109.93911007025761</c:v>
                </c:pt>
                <c:pt idx="3">
                  <c:v>96.791752577319585</c:v>
                </c:pt>
                <c:pt idx="4">
                  <c:v>90.346420323325631</c:v>
                </c:pt>
                <c:pt idx="5">
                  <c:v>48.296296296296291</c:v>
                </c:pt>
                <c:pt idx="6">
                  <c:v>32.6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03-48A6-A713-1C3B9BE3B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210170015"/>
        <c:axId val="1210165855"/>
      </c:barChart>
      <c:lineChart>
        <c:grouping val="standard"/>
        <c:varyColors val="0"/>
        <c:ser>
          <c:idx val="1"/>
          <c:order val="1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'1.2.2'!$A$31:$A$38</c:f>
              <c:strCache>
                <c:ptCount val="8"/>
                <c:pt idx="0">
                  <c:v>BB</c:v>
                </c:pt>
                <c:pt idx="1">
                  <c:v>BA</c:v>
                </c:pt>
                <c:pt idx="2">
                  <c:v>ZA</c:v>
                </c:pt>
                <c:pt idx="3">
                  <c:v>TT</c:v>
                </c:pt>
                <c:pt idx="4">
                  <c:v>NR</c:v>
                </c:pt>
                <c:pt idx="5">
                  <c:v>KE</c:v>
                </c:pt>
                <c:pt idx="6">
                  <c:v>PO</c:v>
                </c:pt>
                <c:pt idx="7">
                  <c:v>TN</c:v>
                </c:pt>
              </c:strCache>
            </c:strRef>
          </c:cat>
          <c:val>
            <c:numRef>
              <c:f>'1.2.2'!$C$31:$C$38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03-48A6-A713-1C3B9BE3B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0170015"/>
        <c:axId val="1210165855"/>
      </c:lineChart>
      <c:catAx>
        <c:axId val="1210170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0165855"/>
        <c:crosses val="autoZero"/>
        <c:auto val="1"/>
        <c:lblAlgn val="ctr"/>
        <c:lblOffset val="100"/>
        <c:noMultiLvlLbl val="0"/>
      </c:catAx>
      <c:valAx>
        <c:axId val="1210165855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01700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'1.2.2'!$A$43:$A$50</c:f>
              <c:strCache>
                <c:ptCount val="8"/>
                <c:pt idx="0">
                  <c:v>KE</c:v>
                </c:pt>
                <c:pt idx="1">
                  <c:v>NR</c:v>
                </c:pt>
                <c:pt idx="2">
                  <c:v>BA</c:v>
                </c:pt>
                <c:pt idx="3">
                  <c:v>ZA</c:v>
                </c:pt>
                <c:pt idx="4">
                  <c:v>TN</c:v>
                </c:pt>
                <c:pt idx="5">
                  <c:v>BB</c:v>
                </c:pt>
                <c:pt idx="6">
                  <c:v>PO</c:v>
                </c:pt>
                <c:pt idx="7">
                  <c:v>TT</c:v>
                </c:pt>
              </c:strCache>
            </c:strRef>
          </c:cat>
          <c:val>
            <c:numRef>
              <c:f>'1.2.2'!$B$43:$B$50</c:f>
              <c:numCache>
                <c:formatCode>0.0</c:formatCode>
                <c:ptCount val="8"/>
                <c:pt idx="0">
                  <c:v>208.40357598978292</c:v>
                </c:pt>
                <c:pt idx="1">
                  <c:v>113.70749382814367</c:v>
                </c:pt>
                <c:pt idx="2">
                  <c:v>109.47269555883537</c:v>
                </c:pt>
                <c:pt idx="3">
                  <c:v>82.360898005329901</c:v>
                </c:pt>
                <c:pt idx="4">
                  <c:v>70.33620689655173</c:v>
                </c:pt>
                <c:pt idx="5">
                  <c:v>68.620689655172413</c:v>
                </c:pt>
                <c:pt idx="6">
                  <c:v>29.306752873563219</c:v>
                </c:pt>
                <c:pt idx="7">
                  <c:v>29.004621400639884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40-4764-8D28-78A4CDA20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7176383"/>
        <c:axId val="517174463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strRef>
              <c:f>'1.2.2'!$A$43:$A$50</c:f>
              <c:strCache>
                <c:ptCount val="8"/>
                <c:pt idx="0">
                  <c:v>KE</c:v>
                </c:pt>
                <c:pt idx="1">
                  <c:v>NR</c:v>
                </c:pt>
                <c:pt idx="2">
                  <c:v>BA</c:v>
                </c:pt>
                <c:pt idx="3">
                  <c:v>ZA</c:v>
                </c:pt>
                <c:pt idx="4">
                  <c:v>TN</c:v>
                </c:pt>
                <c:pt idx="5">
                  <c:v>BB</c:v>
                </c:pt>
                <c:pt idx="6">
                  <c:v>PO</c:v>
                </c:pt>
                <c:pt idx="7">
                  <c:v>TT</c:v>
                </c:pt>
              </c:strCache>
            </c:strRef>
          </c:cat>
          <c:val>
            <c:numRef>
              <c:f>'1.2.2'!$C$43:$C$50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40-4764-8D28-78A4CDA20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176383"/>
        <c:axId val="517174463"/>
      </c:lineChart>
      <c:catAx>
        <c:axId val="517176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17174463"/>
        <c:crosses val="autoZero"/>
        <c:auto val="1"/>
        <c:lblAlgn val="ctr"/>
        <c:lblOffset val="100"/>
        <c:noMultiLvlLbl val="0"/>
      </c:catAx>
      <c:valAx>
        <c:axId val="517174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171763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'1.2.3'!$A$32:$A$39</c:f>
              <c:strCache>
                <c:ptCount val="8"/>
                <c:pt idx="0">
                  <c:v>TN</c:v>
                </c:pt>
                <c:pt idx="1">
                  <c:v>PO</c:v>
                </c:pt>
                <c:pt idx="2">
                  <c:v>BA</c:v>
                </c:pt>
                <c:pt idx="3">
                  <c:v>NR</c:v>
                </c:pt>
                <c:pt idx="4">
                  <c:v>TT</c:v>
                </c:pt>
                <c:pt idx="5">
                  <c:v>KE</c:v>
                </c:pt>
                <c:pt idx="6">
                  <c:v>BB</c:v>
                </c:pt>
                <c:pt idx="7">
                  <c:v>ZA</c:v>
                </c:pt>
              </c:strCache>
            </c:strRef>
          </c:cat>
          <c:val>
            <c:numRef>
              <c:f>'1.2.3'!$B$32:$B$39</c:f>
              <c:numCache>
                <c:formatCode>0.0</c:formatCode>
                <c:ptCount val="8"/>
                <c:pt idx="0">
                  <c:v>208.91418202812488</c:v>
                </c:pt>
                <c:pt idx="1">
                  <c:v>121.1542232805715</c:v>
                </c:pt>
                <c:pt idx="2">
                  <c:v>115.46481259133088</c:v>
                </c:pt>
                <c:pt idx="3">
                  <c:v>87.881691426117527</c:v>
                </c:pt>
                <c:pt idx="4">
                  <c:v>87.033237948492186</c:v>
                </c:pt>
                <c:pt idx="5">
                  <c:v>84.709332292464197</c:v>
                </c:pt>
                <c:pt idx="6">
                  <c:v>77.843352436694701</c:v>
                </c:pt>
                <c:pt idx="7">
                  <c:v>39.274867472597336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3E-4E63-B104-F7A37F72C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210349023"/>
        <c:axId val="1210346111"/>
      </c:barChart>
      <c:lineChart>
        <c:grouping val="standard"/>
        <c:varyColors val="0"/>
        <c:ser>
          <c:idx val="1"/>
          <c:order val="1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'1.2.3'!$A$32:$A$39</c:f>
              <c:strCache>
                <c:ptCount val="8"/>
                <c:pt idx="0">
                  <c:v>TN</c:v>
                </c:pt>
                <c:pt idx="1">
                  <c:v>PO</c:v>
                </c:pt>
                <c:pt idx="2">
                  <c:v>BA</c:v>
                </c:pt>
                <c:pt idx="3">
                  <c:v>NR</c:v>
                </c:pt>
                <c:pt idx="4">
                  <c:v>TT</c:v>
                </c:pt>
                <c:pt idx="5">
                  <c:v>KE</c:v>
                </c:pt>
                <c:pt idx="6">
                  <c:v>BB</c:v>
                </c:pt>
                <c:pt idx="7">
                  <c:v>ZA</c:v>
                </c:pt>
              </c:strCache>
            </c:strRef>
          </c:cat>
          <c:val>
            <c:numRef>
              <c:f>'1.2.3'!$C$32:$C$39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3E-4E63-B104-F7A37F72C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0349023"/>
        <c:axId val="1210346111"/>
      </c:lineChart>
      <c:catAx>
        <c:axId val="1210349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0346111"/>
        <c:crosses val="autoZero"/>
        <c:auto val="1"/>
        <c:lblAlgn val="ctr"/>
        <c:lblOffset val="100"/>
        <c:noMultiLvlLbl val="0"/>
      </c:catAx>
      <c:valAx>
        <c:axId val="1210346111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03490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'1.2.3'!$L$32:$L$39</c:f>
              <c:strCache>
                <c:ptCount val="8"/>
                <c:pt idx="0">
                  <c:v>TN</c:v>
                </c:pt>
                <c:pt idx="1">
                  <c:v>PO</c:v>
                </c:pt>
                <c:pt idx="2">
                  <c:v>BA</c:v>
                </c:pt>
                <c:pt idx="3">
                  <c:v>TT</c:v>
                </c:pt>
                <c:pt idx="4">
                  <c:v>NR</c:v>
                </c:pt>
                <c:pt idx="5">
                  <c:v>BB</c:v>
                </c:pt>
                <c:pt idx="6">
                  <c:v>KE</c:v>
                </c:pt>
                <c:pt idx="7">
                  <c:v>ZA</c:v>
                </c:pt>
              </c:strCache>
            </c:strRef>
          </c:cat>
          <c:val>
            <c:numRef>
              <c:f>'1.2.3'!$M$32:$M$39</c:f>
              <c:numCache>
                <c:formatCode>0</c:formatCode>
                <c:ptCount val="8"/>
                <c:pt idx="0">
                  <c:v>214.55817083818394</c:v>
                </c:pt>
                <c:pt idx="1">
                  <c:v>135.84785458278714</c:v>
                </c:pt>
                <c:pt idx="2">
                  <c:v>112.26232052774543</c:v>
                </c:pt>
                <c:pt idx="3">
                  <c:v>96.82625145518044</c:v>
                </c:pt>
                <c:pt idx="4">
                  <c:v>89.364329907873028</c:v>
                </c:pt>
                <c:pt idx="5">
                  <c:v>85.815380892176861</c:v>
                </c:pt>
                <c:pt idx="6">
                  <c:v>80.829995371216654</c:v>
                </c:pt>
                <c:pt idx="7">
                  <c:v>44.502771875311041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D4-441B-84F3-7B848393D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4240575"/>
        <c:axId val="604241535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strRef>
              <c:f>'1.2.3'!$L$32:$L$39</c:f>
              <c:strCache>
                <c:ptCount val="8"/>
                <c:pt idx="0">
                  <c:v>TN</c:v>
                </c:pt>
                <c:pt idx="1">
                  <c:v>PO</c:v>
                </c:pt>
                <c:pt idx="2">
                  <c:v>BA</c:v>
                </c:pt>
                <c:pt idx="3">
                  <c:v>TT</c:v>
                </c:pt>
                <c:pt idx="4">
                  <c:v>NR</c:v>
                </c:pt>
                <c:pt idx="5">
                  <c:v>BB</c:v>
                </c:pt>
                <c:pt idx="6">
                  <c:v>KE</c:v>
                </c:pt>
                <c:pt idx="7">
                  <c:v>ZA</c:v>
                </c:pt>
              </c:strCache>
            </c:strRef>
          </c:cat>
          <c:val>
            <c:numRef>
              <c:f>'1.2.3'!$N$32:$N$39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D4-441B-84F3-7B848393D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240575"/>
        <c:axId val="604241535"/>
      </c:lineChart>
      <c:catAx>
        <c:axId val="604240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04241535"/>
        <c:crosses val="autoZero"/>
        <c:auto val="1"/>
        <c:lblAlgn val="ctr"/>
        <c:lblOffset val="100"/>
        <c:noMultiLvlLbl val="0"/>
      </c:catAx>
      <c:valAx>
        <c:axId val="604241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042405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'1.3.2'!$A$17:$A$24</c:f>
              <c:strCache>
                <c:ptCount val="8"/>
                <c:pt idx="0">
                  <c:v>BA</c:v>
                </c:pt>
                <c:pt idx="1">
                  <c:v>ZA</c:v>
                </c:pt>
                <c:pt idx="2">
                  <c:v>KE</c:v>
                </c:pt>
                <c:pt idx="3">
                  <c:v>TT</c:v>
                </c:pt>
                <c:pt idx="4">
                  <c:v>TN</c:v>
                </c:pt>
                <c:pt idx="5">
                  <c:v>BB</c:v>
                </c:pt>
                <c:pt idx="6">
                  <c:v>PO</c:v>
                </c:pt>
                <c:pt idx="7">
                  <c:v>NR</c:v>
                </c:pt>
              </c:strCache>
            </c:strRef>
          </c:cat>
          <c:val>
            <c:numRef>
              <c:f>'1.3.2'!$B$17:$B$24</c:f>
              <c:numCache>
                <c:formatCode>0.0</c:formatCode>
                <c:ptCount val="8"/>
                <c:pt idx="0">
                  <c:v>127.40384615384615</c:v>
                </c:pt>
                <c:pt idx="1">
                  <c:v>104.80769230769231</c:v>
                </c:pt>
                <c:pt idx="2">
                  <c:v>101.92307692307692</c:v>
                </c:pt>
                <c:pt idx="3">
                  <c:v>100.96153846153845</c:v>
                </c:pt>
                <c:pt idx="4">
                  <c:v>100.48076923076923</c:v>
                </c:pt>
                <c:pt idx="5">
                  <c:v>97.59615384615384</c:v>
                </c:pt>
                <c:pt idx="6">
                  <c:v>92.307692307692307</c:v>
                </c:pt>
                <c:pt idx="7">
                  <c:v>77.40384615384616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A9-4788-9E15-A2CA74E62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68518607"/>
        <c:axId val="968504463"/>
      </c:barChart>
      <c:lineChart>
        <c:grouping val="standard"/>
        <c:varyColors val="0"/>
        <c:ser>
          <c:idx val="1"/>
          <c:order val="1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'1.3.2'!$A$17:$A$24</c:f>
              <c:strCache>
                <c:ptCount val="8"/>
                <c:pt idx="0">
                  <c:v>BA</c:v>
                </c:pt>
                <c:pt idx="1">
                  <c:v>ZA</c:v>
                </c:pt>
                <c:pt idx="2">
                  <c:v>KE</c:v>
                </c:pt>
                <c:pt idx="3">
                  <c:v>TT</c:v>
                </c:pt>
                <c:pt idx="4">
                  <c:v>TN</c:v>
                </c:pt>
                <c:pt idx="5">
                  <c:v>BB</c:v>
                </c:pt>
                <c:pt idx="6">
                  <c:v>PO</c:v>
                </c:pt>
                <c:pt idx="7">
                  <c:v>NR</c:v>
                </c:pt>
              </c:strCache>
            </c:strRef>
          </c:cat>
          <c:val>
            <c:numRef>
              <c:f>'1.3.2'!$C$17:$C$24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A9-4788-9E15-A2CA74E62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518607"/>
        <c:axId val="968504463"/>
      </c:lineChart>
      <c:catAx>
        <c:axId val="968518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504463"/>
        <c:crosses val="autoZero"/>
        <c:auto val="1"/>
        <c:lblAlgn val="ctr"/>
        <c:lblOffset val="100"/>
        <c:noMultiLvlLbl val="0"/>
      </c:catAx>
      <c:valAx>
        <c:axId val="968504463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518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'1.3.2'!$A$30:$A$37</c:f>
              <c:strCache>
                <c:ptCount val="8"/>
                <c:pt idx="0">
                  <c:v>BA</c:v>
                </c:pt>
                <c:pt idx="1">
                  <c:v>KE</c:v>
                </c:pt>
                <c:pt idx="2">
                  <c:v>TN</c:v>
                </c:pt>
                <c:pt idx="3">
                  <c:v>ZA</c:v>
                </c:pt>
                <c:pt idx="4">
                  <c:v>NR</c:v>
                </c:pt>
                <c:pt idx="5">
                  <c:v>PO</c:v>
                </c:pt>
                <c:pt idx="6">
                  <c:v>TT</c:v>
                </c:pt>
                <c:pt idx="7">
                  <c:v>BB</c:v>
                </c:pt>
              </c:strCache>
            </c:strRef>
          </c:cat>
          <c:val>
            <c:numRef>
              <c:f>'1.3.2'!$B$30:$B$37</c:f>
              <c:numCache>
                <c:formatCode>0.0</c:formatCode>
                <c:ptCount val="8"/>
                <c:pt idx="0">
                  <c:v>132.25806451612902</c:v>
                </c:pt>
                <c:pt idx="1">
                  <c:v>127.64976958525345</c:v>
                </c:pt>
                <c:pt idx="2">
                  <c:v>97.695852534562206</c:v>
                </c:pt>
                <c:pt idx="3">
                  <c:v>94.47004608294931</c:v>
                </c:pt>
                <c:pt idx="4">
                  <c:v>88.940092165898619</c:v>
                </c:pt>
                <c:pt idx="5">
                  <c:v>87.557603686635943</c:v>
                </c:pt>
                <c:pt idx="6">
                  <c:v>83.410138248847929</c:v>
                </c:pt>
                <c:pt idx="7">
                  <c:v>80.184331797235018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09-4D9A-8206-3A3C92C5C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5339039"/>
        <c:axId val="503005199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strRef>
              <c:f>'1.3.2'!$A$30:$A$37</c:f>
              <c:strCache>
                <c:ptCount val="8"/>
                <c:pt idx="0">
                  <c:v>BA</c:v>
                </c:pt>
                <c:pt idx="1">
                  <c:v>KE</c:v>
                </c:pt>
                <c:pt idx="2">
                  <c:v>TN</c:v>
                </c:pt>
                <c:pt idx="3">
                  <c:v>ZA</c:v>
                </c:pt>
                <c:pt idx="4">
                  <c:v>NR</c:v>
                </c:pt>
                <c:pt idx="5">
                  <c:v>PO</c:v>
                </c:pt>
                <c:pt idx="6">
                  <c:v>TT</c:v>
                </c:pt>
                <c:pt idx="7">
                  <c:v>BB</c:v>
                </c:pt>
              </c:strCache>
            </c:strRef>
          </c:cat>
          <c:val>
            <c:numRef>
              <c:f>'1.3.2'!$C$30:$C$37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09-4D9A-8206-3A3C92C5C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339039"/>
        <c:axId val="503005199"/>
      </c:lineChart>
      <c:catAx>
        <c:axId val="705339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03005199"/>
        <c:crosses val="autoZero"/>
        <c:auto val="1"/>
        <c:lblAlgn val="ctr"/>
        <c:lblOffset val="100"/>
        <c:noMultiLvlLbl val="0"/>
      </c:catAx>
      <c:valAx>
        <c:axId val="503005199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05339039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'2.1.1'!$A$32:$A$39</c:f>
              <c:strCache>
                <c:ptCount val="8"/>
                <c:pt idx="0">
                  <c:v>BA</c:v>
                </c:pt>
                <c:pt idx="1">
                  <c:v>ZA</c:v>
                </c:pt>
                <c:pt idx="2">
                  <c:v>KE</c:v>
                </c:pt>
                <c:pt idx="3">
                  <c:v>BB</c:v>
                </c:pt>
                <c:pt idx="4">
                  <c:v>NR</c:v>
                </c:pt>
                <c:pt idx="5">
                  <c:v>TT</c:v>
                </c:pt>
                <c:pt idx="6">
                  <c:v>TN</c:v>
                </c:pt>
                <c:pt idx="7">
                  <c:v>PO</c:v>
                </c:pt>
              </c:strCache>
            </c:strRef>
          </c:cat>
          <c:val>
            <c:numRef>
              <c:f>'2.1.1'!$B$32:$B$39</c:f>
              <c:numCache>
                <c:formatCode>0.0</c:formatCode>
                <c:ptCount val="8"/>
                <c:pt idx="0">
                  <c:v>200.17626676894315</c:v>
                </c:pt>
                <c:pt idx="1">
                  <c:v>112.99367899589679</c:v>
                </c:pt>
                <c:pt idx="2">
                  <c:v>92.375069034930974</c:v>
                </c:pt>
                <c:pt idx="3">
                  <c:v>60.702721865175668</c:v>
                </c:pt>
                <c:pt idx="4">
                  <c:v>56.747634090806542</c:v>
                </c:pt>
                <c:pt idx="5">
                  <c:v>41.469046192031207</c:v>
                </c:pt>
                <c:pt idx="6">
                  <c:v>22.599179954006935</c:v>
                </c:pt>
                <c:pt idx="7">
                  <c:v>22.241368470213608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CE-47A5-BB95-865FD9A21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56670831"/>
        <c:axId val="1056670415"/>
      </c:barChart>
      <c:lineChart>
        <c:grouping val="standard"/>
        <c:varyColors val="0"/>
        <c:ser>
          <c:idx val="1"/>
          <c:order val="1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'2.1.1'!$A$32:$A$39</c:f>
              <c:strCache>
                <c:ptCount val="8"/>
                <c:pt idx="0">
                  <c:v>BA</c:v>
                </c:pt>
                <c:pt idx="1">
                  <c:v>ZA</c:v>
                </c:pt>
                <c:pt idx="2">
                  <c:v>KE</c:v>
                </c:pt>
                <c:pt idx="3">
                  <c:v>BB</c:v>
                </c:pt>
                <c:pt idx="4">
                  <c:v>NR</c:v>
                </c:pt>
                <c:pt idx="5">
                  <c:v>TT</c:v>
                </c:pt>
                <c:pt idx="6">
                  <c:v>TN</c:v>
                </c:pt>
                <c:pt idx="7">
                  <c:v>PO</c:v>
                </c:pt>
              </c:strCache>
            </c:strRef>
          </c:cat>
          <c:val>
            <c:numRef>
              <c:f>'2.1.1'!$C$32:$C$39</c:f>
              <c:numCache>
                <c:formatCode>0.0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CE-47A5-BB95-865FD9A21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6670831"/>
        <c:axId val="1056670415"/>
      </c:lineChart>
      <c:catAx>
        <c:axId val="1056670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6670415"/>
        <c:crosses val="autoZero"/>
        <c:auto val="1"/>
        <c:lblAlgn val="ctr"/>
        <c:lblOffset val="100"/>
        <c:noMultiLvlLbl val="0"/>
      </c:catAx>
      <c:valAx>
        <c:axId val="1056670415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66708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KISS!$D$18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bg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2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KISS!$A$19:$A$26</c:f>
              <c:strCache>
                <c:ptCount val="8"/>
                <c:pt idx="0">
                  <c:v>BA</c:v>
                </c:pt>
                <c:pt idx="1">
                  <c:v>KE</c:v>
                </c:pt>
                <c:pt idx="2">
                  <c:v>BB</c:v>
                </c:pt>
                <c:pt idx="3">
                  <c:v>TN</c:v>
                </c:pt>
                <c:pt idx="4">
                  <c:v>ZA</c:v>
                </c:pt>
                <c:pt idx="5">
                  <c:v>NR</c:v>
                </c:pt>
                <c:pt idx="6">
                  <c:v>TT</c:v>
                </c:pt>
                <c:pt idx="7">
                  <c:v>PO</c:v>
                </c:pt>
              </c:strCache>
            </c:strRef>
          </c:cat>
          <c:val>
            <c:numRef>
              <c:f>KISS!$D$19:$D$26</c:f>
              <c:numCache>
                <c:formatCode>0.0</c:formatCode>
                <c:ptCount val="8"/>
                <c:pt idx="0">
                  <c:v>167.42447279364865</c:v>
                </c:pt>
                <c:pt idx="1">
                  <c:v>101.46755891660047</c:v>
                </c:pt>
                <c:pt idx="2">
                  <c:v>93.93462654935108</c:v>
                </c:pt>
                <c:pt idx="3">
                  <c:v>93.75107472045859</c:v>
                </c:pt>
                <c:pt idx="4">
                  <c:v>82.470643028449217</c:v>
                </c:pt>
                <c:pt idx="5">
                  <c:v>77.041505030788713</c:v>
                </c:pt>
                <c:pt idx="6">
                  <c:v>72.836401845370915</c:v>
                </c:pt>
                <c:pt idx="7">
                  <c:v>67.955629879791601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8A-43D3-9629-9E29D0135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91462528"/>
        <c:axId val="1691450048"/>
      </c:barChart>
      <c:lineChart>
        <c:grouping val="standard"/>
        <c:varyColors val="0"/>
        <c:ser>
          <c:idx val="1"/>
          <c:order val="1"/>
          <c:tx>
            <c:strRef>
              <c:f>KISS!$E$18</c:f>
              <c:strCache>
                <c:ptCount val="1"/>
                <c:pt idx="0">
                  <c:v>SK=100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KISS!$A$19:$A$26</c:f>
              <c:strCache>
                <c:ptCount val="8"/>
                <c:pt idx="0">
                  <c:v>BA</c:v>
                </c:pt>
                <c:pt idx="1">
                  <c:v>KE</c:v>
                </c:pt>
                <c:pt idx="2">
                  <c:v>BB</c:v>
                </c:pt>
                <c:pt idx="3">
                  <c:v>TN</c:v>
                </c:pt>
                <c:pt idx="4">
                  <c:v>ZA</c:v>
                </c:pt>
                <c:pt idx="5">
                  <c:v>NR</c:v>
                </c:pt>
                <c:pt idx="6">
                  <c:v>TT</c:v>
                </c:pt>
                <c:pt idx="7">
                  <c:v>PO</c:v>
                </c:pt>
              </c:strCache>
            </c:strRef>
          </c:cat>
          <c:val>
            <c:numRef>
              <c:f>KISS!$E$19:$E$26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8A-43D3-9629-9E29D0135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1462528"/>
        <c:axId val="1691450048"/>
      </c:lineChart>
      <c:catAx>
        <c:axId val="1691462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691450048"/>
        <c:crosses val="autoZero"/>
        <c:auto val="1"/>
        <c:lblAlgn val="ctr"/>
        <c:lblOffset val="100"/>
        <c:noMultiLvlLbl val="0"/>
      </c:catAx>
      <c:valAx>
        <c:axId val="169145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691462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'2.1.1'!$B$43</c:f>
              <c:strCache>
                <c:ptCount val="1"/>
                <c:pt idx="0">
                  <c:v>rok 2023</c:v>
                </c:pt>
              </c:strCache>
            </c:strRef>
          </c:tx>
          <c:spPr>
            <a:solidFill>
              <a:schemeClr val="bg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'2.1.1'!$A$44:$A$51</c:f>
              <c:strCache>
                <c:ptCount val="8"/>
                <c:pt idx="0">
                  <c:v>BA</c:v>
                </c:pt>
                <c:pt idx="1">
                  <c:v>ZA</c:v>
                </c:pt>
                <c:pt idx="2">
                  <c:v>KE</c:v>
                </c:pt>
                <c:pt idx="3">
                  <c:v>NR</c:v>
                </c:pt>
                <c:pt idx="4">
                  <c:v>BB</c:v>
                </c:pt>
                <c:pt idx="5">
                  <c:v>TT</c:v>
                </c:pt>
                <c:pt idx="6">
                  <c:v>PO</c:v>
                </c:pt>
                <c:pt idx="7">
                  <c:v>TN</c:v>
                </c:pt>
              </c:strCache>
            </c:strRef>
          </c:cat>
          <c:val>
            <c:numRef>
              <c:f>'2.1.1'!$B$44:$B$51</c:f>
              <c:numCache>
                <c:formatCode>0.0</c:formatCode>
                <c:ptCount val="8"/>
                <c:pt idx="0">
                  <c:v>197.91959549100588</c:v>
                </c:pt>
                <c:pt idx="1">
                  <c:v>119.59776322723394</c:v>
                </c:pt>
                <c:pt idx="2">
                  <c:v>105.92430324070688</c:v>
                </c:pt>
                <c:pt idx="3">
                  <c:v>62.611606228769688</c:v>
                </c:pt>
                <c:pt idx="4">
                  <c:v>56.12565727514626</c:v>
                </c:pt>
                <c:pt idx="5">
                  <c:v>44.397574265969162</c:v>
                </c:pt>
                <c:pt idx="6">
                  <c:v>19.714668252317331</c:v>
                </c:pt>
                <c:pt idx="7">
                  <c:v>13.409278891243833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0D-43BB-B553-C9CAB0213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7800352"/>
        <c:axId val="217811872"/>
      </c:barChart>
      <c:lineChart>
        <c:grouping val="standard"/>
        <c:varyColors val="0"/>
        <c:ser>
          <c:idx val="1"/>
          <c:order val="1"/>
          <c:tx>
            <c:strRef>
              <c:f>'2.1.1'!$C$43</c:f>
              <c:strCache>
                <c:ptCount val="1"/>
              </c:strCache>
            </c:strRef>
          </c:tx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strRef>
              <c:f>'2.1.1'!$A$44:$A$51</c:f>
              <c:strCache>
                <c:ptCount val="8"/>
                <c:pt idx="0">
                  <c:v>BA</c:v>
                </c:pt>
                <c:pt idx="1">
                  <c:v>ZA</c:v>
                </c:pt>
                <c:pt idx="2">
                  <c:v>KE</c:v>
                </c:pt>
                <c:pt idx="3">
                  <c:v>NR</c:v>
                </c:pt>
                <c:pt idx="4">
                  <c:v>BB</c:v>
                </c:pt>
                <c:pt idx="5">
                  <c:v>TT</c:v>
                </c:pt>
                <c:pt idx="6">
                  <c:v>PO</c:v>
                </c:pt>
                <c:pt idx="7">
                  <c:v>TN</c:v>
                </c:pt>
              </c:strCache>
            </c:strRef>
          </c:cat>
          <c:val>
            <c:numRef>
              <c:f>'2.1.1'!$C$44:$C$51</c:f>
              <c:numCache>
                <c:formatCode>0.0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0D-43BB-B553-C9CAB0213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800352"/>
        <c:axId val="217811872"/>
      </c:lineChart>
      <c:catAx>
        <c:axId val="21780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17811872"/>
        <c:crosses val="autoZero"/>
        <c:auto val="1"/>
        <c:lblAlgn val="ctr"/>
        <c:lblOffset val="100"/>
        <c:noMultiLvlLbl val="0"/>
      </c:catAx>
      <c:valAx>
        <c:axId val="217811872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1780035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'2.1.3'!$A$31:$A$38</c:f>
              <c:strCache>
                <c:ptCount val="8"/>
                <c:pt idx="0">
                  <c:v>TN</c:v>
                </c:pt>
                <c:pt idx="1">
                  <c:v>BB</c:v>
                </c:pt>
                <c:pt idx="2">
                  <c:v>BA</c:v>
                </c:pt>
                <c:pt idx="3">
                  <c:v>KE</c:v>
                </c:pt>
                <c:pt idx="4">
                  <c:v>ZA</c:v>
                </c:pt>
                <c:pt idx="5">
                  <c:v>TT</c:v>
                </c:pt>
                <c:pt idx="6">
                  <c:v>NR</c:v>
                </c:pt>
                <c:pt idx="7">
                  <c:v>PO</c:v>
                </c:pt>
              </c:strCache>
            </c:strRef>
          </c:cat>
          <c:val>
            <c:numRef>
              <c:f>'2.1.3'!$B$31:$B$38</c:f>
              <c:numCache>
                <c:formatCode>0.0</c:formatCode>
                <c:ptCount val="8"/>
                <c:pt idx="0">
                  <c:v>147.91965803029007</c:v>
                </c:pt>
                <c:pt idx="1">
                  <c:v>141.30452301887721</c:v>
                </c:pt>
                <c:pt idx="2">
                  <c:v>127.80882931941974</c:v>
                </c:pt>
                <c:pt idx="3">
                  <c:v>90.320520978872025</c:v>
                </c:pt>
                <c:pt idx="4">
                  <c:v>85.302789511793975</c:v>
                </c:pt>
                <c:pt idx="5">
                  <c:v>80.499854618815831</c:v>
                </c:pt>
                <c:pt idx="6">
                  <c:v>64.234450406207827</c:v>
                </c:pt>
                <c:pt idx="7">
                  <c:v>20.569173592251509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18-4850-8239-D5B2F93FB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70880256"/>
        <c:axId val="970871104"/>
      </c:barChart>
      <c:lineChart>
        <c:grouping val="standard"/>
        <c:varyColors val="0"/>
        <c:ser>
          <c:idx val="1"/>
          <c:order val="1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'2.1.3'!$A$31:$A$38</c:f>
              <c:strCache>
                <c:ptCount val="8"/>
                <c:pt idx="0">
                  <c:v>TN</c:v>
                </c:pt>
                <c:pt idx="1">
                  <c:v>BB</c:v>
                </c:pt>
                <c:pt idx="2">
                  <c:v>BA</c:v>
                </c:pt>
                <c:pt idx="3">
                  <c:v>KE</c:v>
                </c:pt>
                <c:pt idx="4">
                  <c:v>ZA</c:v>
                </c:pt>
                <c:pt idx="5">
                  <c:v>TT</c:v>
                </c:pt>
                <c:pt idx="6">
                  <c:v>NR</c:v>
                </c:pt>
                <c:pt idx="7">
                  <c:v>PO</c:v>
                </c:pt>
              </c:strCache>
            </c:strRef>
          </c:cat>
          <c:val>
            <c:numRef>
              <c:f>'2.1.3'!$C$31:$C$38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18-4850-8239-D5B2F93FB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0256"/>
        <c:axId val="970871104"/>
      </c:lineChart>
      <c:catAx>
        <c:axId val="9708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0871104"/>
        <c:crosses val="autoZero"/>
        <c:auto val="1"/>
        <c:lblAlgn val="ctr"/>
        <c:lblOffset val="100"/>
        <c:noMultiLvlLbl val="0"/>
      </c:catAx>
      <c:valAx>
        <c:axId val="970871104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0880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'2.1.3'!$A$43:$A$50</c:f>
              <c:strCache>
                <c:ptCount val="8"/>
                <c:pt idx="0">
                  <c:v>TN</c:v>
                </c:pt>
                <c:pt idx="1">
                  <c:v>BA</c:v>
                </c:pt>
                <c:pt idx="2">
                  <c:v>ZA</c:v>
                </c:pt>
                <c:pt idx="3">
                  <c:v>BB</c:v>
                </c:pt>
                <c:pt idx="4">
                  <c:v>NR</c:v>
                </c:pt>
                <c:pt idx="5">
                  <c:v>TT</c:v>
                </c:pt>
                <c:pt idx="6">
                  <c:v>KE</c:v>
                </c:pt>
                <c:pt idx="7">
                  <c:v>PO</c:v>
                </c:pt>
              </c:strCache>
            </c:strRef>
          </c:cat>
          <c:val>
            <c:numRef>
              <c:f>'2.1.3'!$B$43:$B$50</c:f>
              <c:numCache>
                <c:formatCode>0.0</c:formatCode>
                <c:ptCount val="8"/>
                <c:pt idx="0">
                  <c:v>369.70531625661039</c:v>
                </c:pt>
                <c:pt idx="1">
                  <c:v>133.69422807272429</c:v>
                </c:pt>
                <c:pt idx="2">
                  <c:v>69.549789052268579</c:v>
                </c:pt>
                <c:pt idx="3">
                  <c:v>64.804672758374508</c:v>
                </c:pt>
                <c:pt idx="4">
                  <c:v>57.442812925375577</c:v>
                </c:pt>
                <c:pt idx="5">
                  <c:v>42.379543225360763</c:v>
                </c:pt>
                <c:pt idx="6">
                  <c:v>38.968003116709056</c:v>
                </c:pt>
                <c:pt idx="7">
                  <c:v>11.074872992038012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C8-4D4D-BDAA-73CDCE0CB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0175168"/>
        <c:axId val="470172768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strRef>
              <c:f>'2.1.3'!$A$43:$A$50</c:f>
              <c:strCache>
                <c:ptCount val="8"/>
                <c:pt idx="0">
                  <c:v>TN</c:v>
                </c:pt>
                <c:pt idx="1">
                  <c:v>BA</c:v>
                </c:pt>
                <c:pt idx="2">
                  <c:v>ZA</c:v>
                </c:pt>
                <c:pt idx="3">
                  <c:v>BB</c:v>
                </c:pt>
                <c:pt idx="4">
                  <c:v>NR</c:v>
                </c:pt>
                <c:pt idx="5">
                  <c:v>TT</c:v>
                </c:pt>
                <c:pt idx="6">
                  <c:v>KE</c:v>
                </c:pt>
                <c:pt idx="7">
                  <c:v>PO</c:v>
                </c:pt>
              </c:strCache>
            </c:strRef>
          </c:cat>
          <c:val>
            <c:numRef>
              <c:f>'2.1.3'!$C$43:$C$50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C8-4D4D-BDAA-73CDCE0CB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175168"/>
        <c:axId val="470172768"/>
      </c:lineChart>
      <c:catAx>
        <c:axId val="47017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70172768"/>
        <c:crosses val="autoZero"/>
        <c:auto val="1"/>
        <c:lblAlgn val="ctr"/>
        <c:lblOffset val="100"/>
        <c:noMultiLvlLbl val="0"/>
      </c:catAx>
      <c:valAx>
        <c:axId val="470172768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70175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'2.2.1'!$A$32:$A$39</c:f>
              <c:strCache>
                <c:ptCount val="8"/>
                <c:pt idx="0">
                  <c:v>TN</c:v>
                </c:pt>
                <c:pt idx="1">
                  <c:v>BA</c:v>
                </c:pt>
                <c:pt idx="2">
                  <c:v>BB</c:v>
                </c:pt>
                <c:pt idx="3">
                  <c:v>TT</c:v>
                </c:pt>
                <c:pt idx="4">
                  <c:v>KE</c:v>
                </c:pt>
                <c:pt idx="5">
                  <c:v>ZA</c:v>
                </c:pt>
                <c:pt idx="6">
                  <c:v>NR</c:v>
                </c:pt>
                <c:pt idx="7">
                  <c:v>PO</c:v>
                </c:pt>
              </c:strCache>
            </c:strRef>
          </c:cat>
          <c:val>
            <c:numRef>
              <c:f>'2.2.1'!$B$32:$B$39</c:f>
              <c:numCache>
                <c:formatCode>0.0</c:formatCode>
                <c:ptCount val="8"/>
                <c:pt idx="0">
                  <c:v>203.12146081696318</c:v>
                </c:pt>
                <c:pt idx="1">
                  <c:v>134.39010452866791</c:v>
                </c:pt>
                <c:pt idx="2">
                  <c:v>110.24977227085341</c:v>
                </c:pt>
                <c:pt idx="3">
                  <c:v>99.003192145889457</c:v>
                </c:pt>
                <c:pt idx="4">
                  <c:v>62.71977481089305</c:v>
                </c:pt>
                <c:pt idx="5">
                  <c:v>52.48680004501648</c:v>
                </c:pt>
                <c:pt idx="6">
                  <c:v>50.955201753853849</c:v>
                </c:pt>
                <c:pt idx="7">
                  <c:v>45.672811750858202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CA-4CCF-8BF5-89B78FD0F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87710719"/>
        <c:axId val="1187721535"/>
      </c:barChart>
      <c:lineChart>
        <c:grouping val="standard"/>
        <c:varyColors val="0"/>
        <c:ser>
          <c:idx val="1"/>
          <c:order val="1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'2.2.1'!$A$32:$A$39</c:f>
              <c:strCache>
                <c:ptCount val="8"/>
                <c:pt idx="0">
                  <c:v>TN</c:v>
                </c:pt>
                <c:pt idx="1">
                  <c:v>BA</c:v>
                </c:pt>
                <c:pt idx="2">
                  <c:v>BB</c:v>
                </c:pt>
                <c:pt idx="3">
                  <c:v>TT</c:v>
                </c:pt>
                <c:pt idx="4">
                  <c:v>KE</c:v>
                </c:pt>
                <c:pt idx="5">
                  <c:v>ZA</c:v>
                </c:pt>
                <c:pt idx="6">
                  <c:v>NR</c:v>
                </c:pt>
                <c:pt idx="7">
                  <c:v>PO</c:v>
                </c:pt>
              </c:strCache>
            </c:strRef>
          </c:cat>
          <c:val>
            <c:numRef>
              <c:f>'2.2.1'!$C$32:$C$39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CA-4CCF-8BF5-89B78FD0F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7710719"/>
        <c:axId val="1187721535"/>
      </c:lineChart>
      <c:catAx>
        <c:axId val="1187710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7721535"/>
        <c:crosses val="autoZero"/>
        <c:auto val="1"/>
        <c:lblAlgn val="ctr"/>
        <c:lblOffset val="100"/>
        <c:noMultiLvlLbl val="0"/>
      </c:catAx>
      <c:valAx>
        <c:axId val="1187721535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7710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'2.2.1'!$B$44</c:f>
              <c:strCache>
                <c:ptCount val="1"/>
                <c:pt idx="0">
                  <c:v>rok 2023</c:v>
                </c:pt>
              </c:strCache>
            </c:strRef>
          </c:tx>
          <c:spPr>
            <a:solidFill>
              <a:schemeClr val="bg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'2.2.1'!$A$45:$A$52</c:f>
              <c:strCache>
                <c:ptCount val="8"/>
                <c:pt idx="0">
                  <c:v>TN</c:v>
                </c:pt>
                <c:pt idx="1">
                  <c:v>BA</c:v>
                </c:pt>
                <c:pt idx="2">
                  <c:v>TT</c:v>
                </c:pt>
                <c:pt idx="3">
                  <c:v>BB</c:v>
                </c:pt>
                <c:pt idx="4">
                  <c:v>KE</c:v>
                </c:pt>
                <c:pt idx="5">
                  <c:v>PO</c:v>
                </c:pt>
                <c:pt idx="6">
                  <c:v>NR</c:v>
                </c:pt>
                <c:pt idx="7">
                  <c:v>ZA</c:v>
                </c:pt>
              </c:strCache>
            </c:strRef>
          </c:cat>
          <c:val>
            <c:numRef>
              <c:f>'2.2.1'!$B$45:$B$52</c:f>
              <c:numCache>
                <c:formatCode>0.0</c:formatCode>
                <c:ptCount val="8"/>
                <c:pt idx="0">
                  <c:v>247.20981273316016</c:v>
                </c:pt>
                <c:pt idx="1">
                  <c:v>153.30348633105586</c:v>
                </c:pt>
                <c:pt idx="2">
                  <c:v>94.766884854309694</c:v>
                </c:pt>
                <c:pt idx="3">
                  <c:v>76.529916993068355</c:v>
                </c:pt>
                <c:pt idx="4">
                  <c:v>46.3296801412082</c:v>
                </c:pt>
                <c:pt idx="5">
                  <c:v>43.001235775935406</c:v>
                </c:pt>
                <c:pt idx="6">
                  <c:v>42.262902701812862</c:v>
                </c:pt>
                <c:pt idx="7">
                  <c:v>37.50682770367262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D2-47CD-85EB-C4130FA29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0040480"/>
        <c:axId val="450041920"/>
      </c:barChart>
      <c:lineChart>
        <c:grouping val="standard"/>
        <c:varyColors val="0"/>
        <c:ser>
          <c:idx val="1"/>
          <c:order val="1"/>
          <c:tx>
            <c:strRef>
              <c:f>'2.2.1'!$C$44</c:f>
              <c:strCache>
                <c:ptCount val="1"/>
              </c:strCache>
            </c:strRef>
          </c:tx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strRef>
              <c:f>'2.2.1'!$A$45:$A$52</c:f>
              <c:strCache>
                <c:ptCount val="8"/>
                <c:pt idx="0">
                  <c:v>TN</c:v>
                </c:pt>
                <c:pt idx="1">
                  <c:v>BA</c:v>
                </c:pt>
                <c:pt idx="2">
                  <c:v>TT</c:v>
                </c:pt>
                <c:pt idx="3">
                  <c:v>BB</c:v>
                </c:pt>
                <c:pt idx="4">
                  <c:v>KE</c:v>
                </c:pt>
                <c:pt idx="5">
                  <c:v>PO</c:v>
                </c:pt>
                <c:pt idx="6">
                  <c:v>NR</c:v>
                </c:pt>
                <c:pt idx="7">
                  <c:v>ZA</c:v>
                </c:pt>
              </c:strCache>
            </c:strRef>
          </c:cat>
          <c:val>
            <c:numRef>
              <c:f>'2.2.1'!$C$45:$C$52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D2-47CD-85EB-C4130FA29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040480"/>
        <c:axId val="450041920"/>
      </c:lineChart>
      <c:catAx>
        <c:axId val="45004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50041920"/>
        <c:crosses val="autoZero"/>
        <c:auto val="1"/>
        <c:lblAlgn val="ctr"/>
        <c:lblOffset val="100"/>
        <c:noMultiLvlLbl val="0"/>
      </c:catAx>
      <c:valAx>
        <c:axId val="450041920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50040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'2.2.2'!$A$58:$A$65</c:f>
              <c:strCache>
                <c:ptCount val="8"/>
                <c:pt idx="0">
                  <c:v>BA</c:v>
                </c:pt>
                <c:pt idx="1">
                  <c:v>PO</c:v>
                </c:pt>
                <c:pt idx="2">
                  <c:v>KE</c:v>
                </c:pt>
                <c:pt idx="3">
                  <c:v>ZA</c:v>
                </c:pt>
                <c:pt idx="4">
                  <c:v>BB</c:v>
                </c:pt>
                <c:pt idx="5">
                  <c:v>TT</c:v>
                </c:pt>
                <c:pt idx="6">
                  <c:v>TN</c:v>
                </c:pt>
                <c:pt idx="7">
                  <c:v>NR</c:v>
                </c:pt>
              </c:strCache>
            </c:strRef>
          </c:cat>
          <c:val>
            <c:numRef>
              <c:f>'2.2.2'!$B$58:$B$65</c:f>
              <c:numCache>
                <c:formatCode>0.0</c:formatCode>
                <c:ptCount val="8"/>
                <c:pt idx="0">
                  <c:v>130.76923076923077</c:v>
                </c:pt>
                <c:pt idx="1">
                  <c:v>100</c:v>
                </c:pt>
                <c:pt idx="2">
                  <c:v>100</c:v>
                </c:pt>
                <c:pt idx="3">
                  <c:v>84.615384615384613</c:v>
                </c:pt>
                <c:pt idx="4">
                  <c:v>84.615384615384613</c:v>
                </c:pt>
                <c:pt idx="5">
                  <c:v>51.923076923076927</c:v>
                </c:pt>
                <c:pt idx="6">
                  <c:v>51.923076923076927</c:v>
                </c:pt>
                <c:pt idx="7">
                  <c:v>51.923076923076927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04-45DB-A888-44E8F375D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7345376"/>
        <c:axId val="587344128"/>
      </c:barChart>
      <c:lineChart>
        <c:grouping val="standard"/>
        <c:varyColors val="0"/>
        <c:ser>
          <c:idx val="1"/>
          <c:order val="1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'2.2.2'!$A$58:$A$65</c:f>
              <c:strCache>
                <c:ptCount val="8"/>
                <c:pt idx="0">
                  <c:v>BA</c:v>
                </c:pt>
                <c:pt idx="1">
                  <c:v>PO</c:v>
                </c:pt>
                <c:pt idx="2">
                  <c:v>KE</c:v>
                </c:pt>
                <c:pt idx="3">
                  <c:v>ZA</c:v>
                </c:pt>
                <c:pt idx="4">
                  <c:v>BB</c:v>
                </c:pt>
                <c:pt idx="5">
                  <c:v>TT</c:v>
                </c:pt>
                <c:pt idx="6">
                  <c:v>TN</c:v>
                </c:pt>
                <c:pt idx="7">
                  <c:v>NR</c:v>
                </c:pt>
              </c:strCache>
            </c:strRef>
          </c:cat>
          <c:val>
            <c:numRef>
              <c:f>'2.2.2'!$C$58:$C$65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04-45DB-A888-44E8F375D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7345376"/>
        <c:axId val="587344128"/>
      </c:lineChart>
      <c:catAx>
        <c:axId val="58734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7344128"/>
        <c:crosses val="autoZero"/>
        <c:auto val="1"/>
        <c:lblAlgn val="ctr"/>
        <c:lblOffset val="100"/>
        <c:noMultiLvlLbl val="0"/>
      </c:catAx>
      <c:valAx>
        <c:axId val="587344128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7345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'2.2.2'!$A$70:$A$77</c:f>
              <c:strCache>
                <c:ptCount val="8"/>
                <c:pt idx="0">
                  <c:v>BA</c:v>
                </c:pt>
                <c:pt idx="1">
                  <c:v>PO</c:v>
                </c:pt>
                <c:pt idx="2">
                  <c:v>KE</c:v>
                </c:pt>
                <c:pt idx="3">
                  <c:v>ZA</c:v>
                </c:pt>
                <c:pt idx="4">
                  <c:v>BB</c:v>
                </c:pt>
                <c:pt idx="5">
                  <c:v>TT</c:v>
                </c:pt>
                <c:pt idx="6">
                  <c:v>TN</c:v>
                </c:pt>
                <c:pt idx="7">
                  <c:v>NR</c:v>
                </c:pt>
              </c:strCache>
            </c:strRef>
          </c:cat>
          <c:val>
            <c:numRef>
              <c:f>'2.2.2'!$B$70:$B$77</c:f>
              <c:numCache>
                <c:formatCode>0.0</c:formatCode>
                <c:ptCount val="8"/>
                <c:pt idx="0">
                  <c:v>130.76923076923077</c:v>
                </c:pt>
                <c:pt idx="1">
                  <c:v>100</c:v>
                </c:pt>
                <c:pt idx="2">
                  <c:v>100</c:v>
                </c:pt>
                <c:pt idx="3">
                  <c:v>84.615384615384613</c:v>
                </c:pt>
                <c:pt idx="4">
                  <c:v>84.615384615384613</c:v>
                </c:pt>
                <c:pt idx="5">
                  <c:v>51.923076923076927</c:v>
                </c:pt>
                <c:pt idx="6">
                  <c:v>51.923076923076927</c:v>
                </c:pt>
                <c:pt idx="7">
                  <c:v>51.923076923076927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E0-495F-9544-08050CDD6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2046511"/>
        <c:axId val="612045551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strRef>
              <c:f>'2.2.2'!$A$70:$A$77</c:f>
              <c:strCache>
                <c:ptCount val="8"/>
                <c:pt idx="0">
                  <c:v>BA</c:v>
                </c:pt>
                <c:pt idx="1">
                  <c:v>PO</c:v>
                </c:pt>
                <c:pt idx="2">
                  <c:v>KE</c:v>
                </c:pt>
                <c:pt idx="3">
                  <c:v>ZA</c:v>
                </c:pt>
                <c:pt idx="4">
                  <c:v>BB</c:v>
                </c:pt>
                <c:pt idx="5">
                  <c:v>TT</c:v>
                </c:pt>
                <c:pt idx="6">
                  <c:v>TN</c:v>
                </c:pt>
                <c:pt idx="7">
                  <c:v>NR</c:v>
                </c:pt>
              </c:strCache>
            </c:strRef>
          </c:cat>
          <c:val>
            <c:numRef>
              <c:f>'2.2.2'!$C$70:$C$77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E0-495F-9544-08050CDD6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2046511"/>
        <c:axId val="612045551"/>
      </c:lineChart>
      <c:catAx>
        <c:axId val="612046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12045551"/>
        <c:crosses val="autoZero"/>
        <c:auto val="1"/>
        <c:lblAlgn val="ctr"/>
        <c:lblOffset val="100"/>
        <c:noMultiLvlLbl val="0"/>
      </c:catAx>
      <c:valAx>
        <c:axId val="612045551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12046511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'2.2.3'!$A$58:$A$65</c:f>
              <c:strCache>
                <c:ptCount val="8"/>
                <c:pt idx="0">
                  <c:v>BA</c:v>
                </c:pt>
                <c:pt idx="1">
                  <c:v>ZA</c:v>
                </c:pt>
                <c:pt idx="2">
                  <c:v>PO</c:v>
                </c:pt>
                <c:pt idx="3">
                  <c:v>KE</c:v>
                </c:pt>
                <c:pt idx="4">
                  <c:v>BB</c:v>
                </c:pt>
                <c:pt idx="5">
                  <c:v>TT</c:v>
                </c:pt>
                <c:pt idx="6">
                  <c:v>TN</c:v>
                </c:pt>
                <c:pt idx="7">
                  <c:v>NR</c:v>
                </c:pt>
              </c:strCache>
            </c:strRef>
          </c:cat>
          <c:val>
            <c:numRef>
              <c:f>'2.2.3'!$B$58:$B$65</c:f>
              <c:numCache>
                <c:formatCode>0.0</c:formatCode>
                <c:ptCount val="8"/>
                <c:pt idx="0">
                  <c:v>199.62461519461522</c:v>
                </c:pt>
                <c:pt idx="1">
                  <c:v>73.248488504697036</c:v>
                </c:pt>
                <c:pt idx="2">
                  <c:v>70.443679136018901</c:v>
                </c:pt>
                <c:pt idx="3">
                  <c:v>70.443679136018901</c:v>
                </c:pt>
                <c:pt idx="4">
                  <c:v>58.754989920027533</c:v>
                </c:pt>
                <c:pt idx="5">
                  <c:v>40.300823170246218</c:v>
                </c:pt>
                <c:pt idx="6">
                  <c:v>40.300823170246218</c:v>
                </c:pt>
                <c:pt idx="7">
                  <c:v>40.300823170246218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76-42AD-8566-B88F687DD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07101824"/>
        <c:axId val="707092256"/>
      </c:barChart>
      <c:lineChart>
        <c:grouping val="standard"/>
        <c:varyColors val="0"/>
        <c:ser>
          <c:idx val="1"/>
          <c:order val="1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'2.2.3'!$A$58:$A$65</c:f>
              <c:strCache>
                <c:ptCount val="8"/>
                <c:pt idx="0">
                  <c:v>BA</c:v>
                </c:pt>
                <c:pt idx="1">
                  <c:v>ZA</c:v>
                </c:pt>
                <c:pt idx="2">
                  <c:v>PO</c:v>
                </c:pt>
                <c:pt idx="3">
                  <c:v>KE</c:v>
                </c:pt>
                <c:pt idx="4">
                  <c:v>BB</c:v>
                </c:pt>
                <c:pt idx="5">
                  <c:v>TT</c:v>
                </c:pt>
                <c:pt idx="6">
                  <c:v>TN</c:v>
                </c:pt>
                <c:pt idx="7">
                  <c:v>NR</c:v>
                </c:pt>
              </c:strCache>
            </c:strRef>
          </c:cat>
          <c:val>
            <c:numRef>
              <c:f>'2.2.3'!$C$58:$C$65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76-42AD-8566-B88F687DD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101824"/>
        <c:axId val="707092256"/>
      </c:lineChart>
      <c:catAx>
        <c:axId val="70710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092256"/>
        <c:crosses val="autoZero"/>
        <c:auto val="1"/>
        <c:lblAlgn val="ctr"/>
        <c:lblOffset val="100"/>
        <c:noMultiLvlLbl val="0"/>
      </c:catAx>
      <c:valAx>
        <c:axId val="707092256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101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'2.2.3'!$A$71:$A$78</c:f>
              <c:strCache>
                <c:ptCount val="8"/>
                <c:pt idx="0">
                  <c:v>BA</c:v>
                </c:pt>
                <c:pt idx="1">
                  <c:v>ZA</c:v>
                </c:pt>
                <c:pt idx="2">
                  <c:v>BB</c:v>
                </c:pt>
                <c:pt idx="3">
                  <c:v>PO</c:v>
                </c:pt>
                <c:pt idx="4">
                  <c:v>KE</c:v>
                </c:pt>
                <c:pt idx="5">
                  <c:v>TT</c:v>
                </c:pt>
                <c:pt idx="6">
                  <c:v>TN</c:v>
                </c:pt>
                <c:pt idx="7">
                  <c:v>NR</c:v>
                </c:pt>
              </c:strCache>
            </c:strRef>
          </c:cat>
          <c:val>
            <c:numRef>
              <c:f>'2.2.3'!$B$71:$B$78</c:f>
              <c:numCache>
                <c:formatCode>0.0</c:formatCode>
                <c:ptCount val="8"/>
                <c:pt idx="0">
                  <c:v>199.62461519461522</c:v>
                </c:pt>
                <c:pt idx="1">
                  <c:v>73.248488504697036</c:v>
                </c:pt>
                <c:pt idx="2">
                  <c:v>73.248488504697036</c:v>
                </c:pt>
                <c:pt idx="3">
                  <c:v>70.443679136018901</c:v>
                </c:pt>
                <c:pt idx="4">
                  <c:v>70.443679136018901</c:v>
                </c:pt>
                <c:pt idx="5">
                  <c:v>40.300823170246218</c:v>
                </c:pt>
                <c:pt idx="6">
                  <c:v>40.300823170246218</c:v>
                </c:pt>
                <c:pt idx="7">
                  <c:v>40.300823170246218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72-4258-9B63-B85AD103C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1989471"/>
        <c:axId val="561974591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strRef>
              <c:f>'2.2.3'!$A$71:$A$78</c:f>
              <c:strCache>
                <c:ptCount val="8"/>
                <c:pt idx="0">
                  <c:v>BA</c:v>
                </c:pt>
                <c:pt idx="1">
                  <c:v>ZA</c:v>
                </c:pt>
                <c:pt idx="2">
                  <c:v>BB</c:v>
                </c:pt>
                <c:pt idx="3">
                  <c:v>PO</c:v>
                </c:pt>
                <c:pt idx="4">
                  <c:v>KE</c:v>
                </c:pt>
                <c:pt idx="5">
                  <c:v>TT</c:v>
                </c:pt>
                <c:pt idx="6">
                  <c:v>TN</c:v>
                </c:pt>
                <c:pt idx="7">
                  <c:v>NR</c:v>
                </c:pt>
              </c:strCache>
            </c:strRef>
          </c:cat>
          <c:val>
            <c:numRef>
              <c:f>'2.2.3'!$C$71:$C$78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72-4258-9B63-B85AD103C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1989471"/>
        <c:axId val="561974591"/>
      </c:lineChart>
      <c:catAx>
        <c:axId val="5619894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61974591"/>
        <c:crosses val="autoZero"/>
        <c:auto val="1"/>
        <c:lblAlgn val="ctr"/>
        <c:lblOffset val="100"/>
        <c:noMultiLvlLbl val="0"/>
      </c:catAx>
      <c:valAx>
        <c:axId val="561974591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61989471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'2.3.2'!$A$17:$A$24</c:f>
              <c:strCache>
                <c:ptCount val="8"/>
                <c:pt idx="0">
                  <c:v>BA</c:v>
                </c:pt>
                <c:pt idx="1">
                  <c:v>KE</c:v>
                </c:pt>
                <c:pt idx="2">
                  <c:v>NR</c:v>
                </c:pt>
                <c:pt idx="3">
                  <c:v>ZA</c:v>
                </c:pt>
                <c:pt idx="4">
                  <c:v>BB</c:v>
                </c:pt>
                <c:pt idx="5">
                  <c:v>TN</c:v>
                </c:pt>
                <c:pt idx="6">
                  <c:v>TT</c:v>
                </c:pt>
                <c:pt idx="7">
                  <c:v>PO</c:v>
                </c:pt>
              </c:strCache>
            </c:strRef>
          </c:cat>
          <c:val>
            <c:numRef>
              <c:f>'2.3.2'!$B$17:$B$24</c:f>
              <c:numCache>
                <c:formatCode>0.0</c:formatCode>
                <c:ptCount val="8"/>
                <c:pt idx="0">
                  <c:v>214.63414634146346</c:v>
                </c:pt>
                <c:pt idx="1">
                  <c:v>200</c:v>
                </c:pt>
                <c:pt idx="2">
                  <c:v>121.95121951219514</c:v>
                </c:pt>
                <c:pt idx="3">
                  <c:v>87.804878048780495</c:v>
                </c:pt>
                <c:pt idx="4">
                  <c:v>87.804878048780495</c:v>
                </c:pt>
                <c:pt idx="5">
                  <c:v>46.341463414634148</c:v>
                </c:pt>
                <c:pt idx="6">
                  <c:v>43.902439024390247</c:v>
                </c:pt>
                <c:pt idx="7">
                  <c:v>43.902439024390247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91-4255-A8D4-9D1B4603A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86839503"/>
        <c:axId val="986835759"/>
      </c:barChart>
      <c:lineChart>
        <c:grouping val="standard"/>
        <c:varyColors val="0"/>
        <c:ser>
          <c:idx val="1"/>
          <c:order val="1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'2.3.2'!$A$17:$A$24</c:f>
              <c:strCache>
                <c:ptCount val="8"/>
                <c:pt idx="0">
                  <c:v>BA</c:v>
                </c:pt>
                <c:pt idx="1">
                  <c:v>KE</c:v>
                </c:pt>
                <c:pt idx="2">
                  <c:v>NR</c:v>
                </c:pt>
                <c:pt idx="3">
                  <c:v>ZA</c:v>
                </c:pt>
                <c:pt idx="4">
                  <c:v>BB</c:v>
                </c:pt>
                <c:pt idx="5">
                  <c:v>TN</c:v>
                </c:pt>
                <c:pt idx="6">
                  <c:v>TT</c:v>
                </c:pt>
                <c:pt idx="7">
                  <c:v>PO</c:v>
                </c:pt>
              </c:strCache>
            </c:strRef>
          </c:cat>
          <c:val>
            <c:numRef>
              <c:f>'2.3.2'!$C$17:$C$24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91-4255-A8D4-9D1B4603A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6839503"/>
        <c:axId val="986835759"/>
      </c:lineChart>
      <c:catAx>
        <c:axId val="986839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6835759"/>
        <c:crosses val="autoZero"/>
        <c:auto val="1"/>
        <c:lblAlgn val="ctr"/>
        <c:lblOffset val="100"/>
        <c:noMultiLvlLbl val="0"/>
      </c:catAx>
      <c:valAx>
        <c:axId val="986835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68395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bg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KISS!$J$75:$J$91</c:f>
              <c:strCache>
                <c:ptCount val="17"/>
                <c:pt idx="0">
                  <c:v>Prihlášky ochranných známok</c:v>
                </c:pt>
                <c:pt idx="1">
                  <c:v>Účasť dospelých na vzdelávaní</c:v>
                </c:pt>
                <c:pt idx="2">
                  <c:v>Vývoz znalostne náročných služieb</c:v>
                </c:pt>
                <c:pt idx="3">
                  <c:v>Zahraniční doktorandi</c:v>
                </c:pt>
                <c:pt idx="4">
                  <c:v>Zamestnanosť v znalostne intenzívnych oblastiach</c:v>
                </c:pt>
                <c:pt idx="5">
                  <c:v>Populácia vo veku 25-34 s VŠ vzdelaním</c:v>
                </c:pt>
                <c:pt idx="6">
                  <c:v>Dizajnové prihlášky</c:v>
                </c:pt>
                <c:pt idx="7">
                  <c:v>Výdavky na VaV v podnikateľskom sektore</c:v>
                </c:pt>
                <c:pt idx="8">
                  <c:v>Spoločné medzinárodné vedecké publikácie</c:v>
                </c:pt>
                <c:pt idx="9">
                  <c:v>Digitálne zručnosti</c:v>
                </c:pt>
                <c:pt idx="10">
                  <c:v>Patentové prihlášky</c:v>
                </c:pt>
                <c:pt idx="11">
                  <c:v>VaV výdavky vo verejnom sektore</c:v>
                </c:pt>
                <c:pt idx="12">
                  <c:v>Špičkové vedecké publikácie</c:v>
                </c:pt>
                <c:pt idx="13">
                  <c:v>Emisie do ovzdušia v priemysle</c:v>
                </c:pt>
                <c:pt idx="14">
                  <c:v>Absolventi doktorandského štúdia v STEM odboroch</c:v>
                </c:pt>
                <c:pt idx="15">
                  <c:v>Podpora podnikateľského VaV z verejných zdrojov</c:v>
                </c:pt>
                <c:pt idx="16">
                  <c:v>IKT zamestnanci</c:v>
                </c:pt>
              </c:strCache>
            </c:strRef>
          </c:cat>
          <c:val>
            <c:numRef>
              <c:f>KISS!$K$75:$K$91</c:f>
              <c:numCache>
                <c:formatCode>General</c:formatCode>
                <c:ptCount val="17"/>
                <c:pt idx="0">
                  <c:v>-22.4</c:v>
                </c:pt>
                <c:pt idx="1">
                  <c:v>-17.7</c:v>
                </c:pt>
                <c:pt idx="2">
                  <c:v>-5.6</c:v>
                </c:pt>
                <c:pt idx="3">
                  <c:v>-0.9</c:v>
                </c:pt>
                <c:pt idx="4">
                  <c:v>-0.9</c:v>
                </c:pt>
                <c:pt idx="5">
                  <c:v>1.8</c:v>
                </c:pt>
                <c:pt idx="6">
                  <c:v>1.8</c:v>
                </c:pt>
                <c:pt idx="7">
                  <c:v>3.8</c:v>
                </c:pt>
                <c:pt idx="8">
                  <c:v>4.0999999999999996</c:v>
                </c:pt>
                <c:pt idx="9">
                  <c:v>4.3</c:v>
                </c:pt>
                <c:pt idx="10">
                  <c:v>4.3</c:v>
                </c:pt>
                <c:pt idx="11">
                  <c:v>10.1</c:v>
                </c:pt>
                <c:pt idx="12">
                  <c:v>10.6</c:v>
                </c:pt>
                <c:pt idx="13">
                  <c:v>12.7</c:v>
                </c:pt>
                <c:pt idx="14">
                  <c:v>15.1</c:v>
                </c:pt>
                <c:pt idx="15">
                  <c:v>36.799999999999997</c:v>
                </c:pt>
                <c:pt idx="16">
                  <c:v>65.400000000000006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A0-4313-A4A3-50DB63161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99164992"/>
        <c:axId val="699182752"/>
      </c:barChart>
      <c:catAx>
        <c:axId val="699164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99182752"/>
        <c:crosses val="autoZero"/>
        <c:auto val="1"/>
        <c:lblAlgn val="ctr"/>
        <c:lblOffset val="100"/>
        <c:noMultiLvlLbl val="0"/>
      </c:catAx>
      <c:valAx>
        <c:axId val="699182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99164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'2.3.2'!$A$30:$A$37</c:f>
              <c:strCache>
                <c:ptCount val="8"/>
                <c:pt idx="0">
                  <c:v>BA</c:v>
                </c:pt>
                <c:pt idx="1">
                  <c:v>TT</c:v>
                </c:pt>
                <c:pt idx="2">
                  <c:v>KE</c:v>
                </c:pt>
                <c:pt idx="3">
                  <c:v>ZA</c:v>
                </c:pt>
                <c:pt idx="4">
                  <c:v>TN</c:v>
                </c:pt>
                <c:pt idx="5">
                  <c:v>PO</c:v>
                </c:pt>
                <c:pt idx="6">
                  <c:v>NR</c:v>
                </c:pt>
                <c:pt idx="7">
                  <c:v>BB</c:v>
                </c:pt>
              </c:strCache>
            </c:strRef>
          </c:cat>
          <c:val>
            <c:numRef>
              <c:f>'2.3.2'!$B$30:$B$37</c:f>
              <c:numCache>
                <c:formatCode>0.0</c:formatCode>
                <c:ptCount val="8"/>
                <c:pt idx="0">
                  <c:v>224.13793103448279</c:v>
                </c:pt>
                <c:pt idx="1">
                  <c:v>118.96551724137932</c:v>
                </c:pt>
                <c:pt idx="2">
                  <c:v>110.34482758620689</c:v>
                </c:pt>
                <c:pt idx="3">
                  <c:v>105.17241379310344</c:v>
                </c:pt>
                <c:pt idx="4">
                  <c:v>103.44827586206897</c:v>
                </c:pt>
                <c:pt idx="5">
                  <c:v>93.103448275862078</c:v>
                </c:pt>
                <c:pt idx="6">
                  <c:v>82.758620689655174</c:v>
                </c:pt>
                <c:pt idx="7">
                  <c:v>31.03448275862069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E-491C-9AAC-90C3E25D5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5641999"/>
        <c:axId val="705640079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strRef>
              <c:f>'2.3.2'!$A$30:$A$37</c:f>
              <c:strCache>
                <c:ptCount val="8"/>
                <c:pt idx="0">
                  <c:v>BA</c:v>
                </c:pt>
                <c:pt idx="1">
                  <c:v>TT</c:v>
                </c:pt>
                <c:pt idx="2">
                  <c:v>KE</c:v>
                </c:pt>
                <c:pt idx="3">
                  <c:v>ZA</c:v>
                </c:pt>
                <c:pt idx="4">
                  <c:v>TN</c:v>
                </c:pt>
                <c:pt idx="5">
                  <c:v>PO</c:v>
                </c:pt>
                <c:pt idx="6">
                  <c:v>NR</c:v>
                </c:pt>
                <c:pt idx="7">
                  <c:v>BB</c:v>
                </c:pt>
              </c:strCache>
            </c:strRef>
          </c:cat>
          <c:val>
            <c:numRef>
              <c:f>'2.3.2'!$C$30:$C$37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8E-491C-9AAC-90C3E25D5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641999"/>
        <c:axId val="705640079"/>
      </c:lineChart>
      <c:catAx>
        <c:axId val="705641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05640079"/>
        <c:crosses val="autoZero"/>
        <c:auto val="1"/>
        <c:lblAlgn val="ctr"/>
        <c:lblOffset val="100"/>
        <c:noMultiLvlLbl val="0"/>
      </c:catAx>
      <c:valAx>
        <c:axId val="705640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056419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'3.1.1'!$A$59:$A$66</c:f>
              <c:strCache>
                <c:ptCount val="8"/>
                <c:pt idx="0">
                  <c:v>BA</c:v>
                </c:pt>
                <c:pt idx="1">
                  <c:v>ZA</c:v>
                </c:pt>
                <c:pt idx="2">
                  <c:v>BB</c:v>
                </c:pt>
                <c:pt idx="3">
                  <c:v>TT</c:v>
                </c:pt>
                <c:pt idx="4">
                  <c:v>TN</c:v>
                </c:pt>
                <c:pt idx="5">
                  <c:v>NR</c:v>
                </c:pt>
                <c:pt idx="6">
                  <c:v>PO</c:v>
                </c:pt>
                <c:pt idx="7">
                  <c:v>KE</c:v>
                </c:pt>
              </c:strCache>
            </c:strRef>
          </c:cat>
          <c:val>
            <c:numRef>
              <c:f>'3.1.1'!$B$59:$B$66</c:f>
              <c:numCache>
                <c:formatCode>0.0</c:formatCode>
                <c:ptCount val="8"/>
                <c:pt idx="0">
                  <c:v>127.48691099476441</c:v>
                </c:pt>
                <c:pt idx="1">
                  <c:v>94.63350785340316</c:v>
                </c:pt>
                <c:pt idx="2">
                  <c:v>94.63350785340316</c:v>
                </c:pt>
                <c:pt idx="3">
                  <c:v>89.921465968586389</c:v>
                </c:pt>
                <c:pt idx="4">
                  <c:v>89.921465968586389</c:v>
                </c:pt>
                <c:pt idx="5">
                  <c:v>89.921465968586389</c:v>
                </c:pt>
                <c:pt idx="6">
                  <c:v>86.518324607329859</c:v>
                </c:pt>
                <c:pt idx="7">
                  <c:v>86.518324607329859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E9-4598-AD4C-06223777D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6136384"/>
        <c:axId val="526136800"/>
      </c:barChart>
      <c:lineChart>
        <c:grouping val="standard"/>
        <c:varyColors val="0"/>
        <c:ser>
          <c:idx val="1"/>
          <c:order val="1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'3.1.1'!$A$59:$A$66</c:f>
              <c:strCache>
                <c:ptCount val="8"/>
                <c:pt idx="0">
                  <c:v>BA</c:v>
                </c:pt>
                <c:pt idx="1">
                  <c:v>ZA</c:v>
                </c:pt>
                <c:pt idx="2">
                  <c:v>BB</c:v>
                </c:pt>
                <c:pt idx="3">
                  <c:v>TT</c:v>
                </c:pt>
                <c:pt idx="4">
                  <c:v>TN</c:v>
                </c:pt>
                <c:pt idx="5">
                  <c:v>NR</c:v>
                </c:pt>
                <c:pt idx="6">
                  <c:v>PO</c:v>
                </c:pt>
                <c:pt idx="7">
                  <c:v>KE</c:v>
                </c:pt>
              </c:strCache>
            </c:strRef>
          </c:cat>
          <c:val>
            <c:numRef>
              <c:f>'3.1.1'!$C$59:$C$66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E9-4598-AD4C-06223777D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136384"/>
        <c:axId val="526136800"/>
      </c:lineChart>
      <c:catAx>
        <c:axId val="52613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136800"/>
        <c:crosses val="autoZero"/>
        <c:auto val="1"/>
        <c:lblAlgn val="ctr"/>
        <c:lblOffset val="100"/>
        <c:noMultiLvlLbl val="0"/>
      </c:catAx>
      <c:valAx>
        <c:axId val="526136800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136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'3.1.1'!$A$72:$A$79</c:f>
              <c:strCache>
                <c:ptCount val="8"/>
                <c:pt idx="0">
                  <c:v>BA</c:v>
                </c:pt>
                <c:pt idx="1">
                  <c:v>ZA</c:v>
                </c:pt>
                <c:pt idx="2">
                  <c:v>BB</c:v>
                </c:pt>
                <c:pt idx="3">
                  <c:v>TT</c:v>
                </c:pt>
                <c:pt idx="4">
                  <c:v>TN</c:v>
                </c:pt>
                <c:pt idx="5">
                  <c:v>NR</c:v>
                </c:pt>
                <c:pt idx="6">
                  <c:v>PO</c:v>
                </c:pt>
                <c:pt idx="7">
                  <c:v>KE</c:v>
                </c:pt>
              </c:strCache>
            </c:strRef>
          </c:cat>
          <c:val>
            <c:numRef>
              <c:f>'3.1.1'!$B$72:$B$79</c:f>
              <c:numCache>
                <c:formatCode>0.0</c:formatCode>
                <c:ptCount val="8"/>
                <c:pt idx="0">
                  <c:v>127.48691099476441</c:v>
                </c:pt>
                <c:pt idx="1">
                  <c:v>94.63350785340316</c:v>
                </c:pt>
                <c:pt idx="2">
                  <c:v>94.63350785340316</c:v>
                </c:pt>
                <c:pt idx="3">
                  <c:v>89.921465968586389</c:v>
                </c:pt>
                <c:pt idx="4">
                  <c:v>89.921465968586389</c:v>
                </c:pt>
                <c:pt idx="5">
                  <c:v>89.921465968586389</c:v>
                </c:pt>
                <c:pt idx="6">
                  <c:v>86.518324607329859</c:v>
                </c:pt>
                <c:pt idx="7">
                  <c:v>86.518324607329859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DC-488A-B9CC-C624C62B0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7384623"/>
        <c:axId val="2017364943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strRef>
              <c:f>'3.1.1'!$A$72:$A$79</c:f>
              <c:strCache>
                <c:ptCount val="8"/>
                <c:pt idx="0">
                  <c:v>BA</c:v>
                </c:pt>
                <c:pt idx="1">
                  <c:v>ZA</c:v>
                </c:pt>
                <c:pt idx="2">
                  <c:v>BB</c:v>
                </c:pt>
                <c:pt idx="3">
                  <c:v>TT</c:v>
                </c:pt>
                <c:pt idx="4">
                  <c:v>TN</c:v>
                </c:pt>
                <c:pt idx="5">
                  <c:v>NR</c:v>
                </c:pt>
                <c:pt idx="6">
                  <c:v>PO</c:v>
                </c:pt>
                <c:pt idx="7">
                  <c:v>KE</c:v>
                </c:pt>
              </c:strCache>
            </c:strRef>
          </c:cat>
          <c:val>
            <c:numRef>
              <c:f>'3.1.1'!$C$72:$C$79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DC-488A-B9CC-C624C62B0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7384623"/>
        <c:axId val="2017364943"/>
      </c:lineChart>
      <c:catAx>
        <c:axId val="20173846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017364943"/>
        <c:crosses val="autoZero"/>
        <c:auto val="1"/>
        <c:lblAlgn val="ctr"/>
        <c:lblOffset val="100"/>
        <c:noMultiLvlLbl val="0"/>
      </c:catAx>
      <c:valAx>
        <c:axId val="2017364943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017384623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'3.1.2'!$A$59:$A$66</c:f>
              <c:strCache>
                <c:ptCount val="8"/>
                <c:pt idx="0">
                  <c:v>BA</c:v>
                </c:pt>
                <c:pt idx="1">
                  <c:v>ZA</c:v>
                </c:pt>
                <c:pt idx="2">
                  <c:v>BB</c:v>
                </c:pt>
                <c:pt idx="3">
                  <c:v>TT</c:v>
                </c:pt>
                <c:pt idx="4">
                  <c:v>TN</c:v>
                </c:pt>
                <c:pt idx="5">
                  <c:v>NR</c:v>
                </c:pt>
                <c:pt idx="6">
                  <c:v>PO</c:v>
                </c:pt>
                <c:pt idx="7">
                  <c:v>KE</c:v>
                </c:pt>
              </c:strCache>
            </c:strRef>
          </c:cat>
          <c:val>
            <c:numRef>
              <c:f>'3.1.2'!$B$59:$B$66</c:f>
              <c:numCache>
                <c:formatCode>0.0</c:formatCode>
                <c:ptCount val="8"/>
                <c:pt idx="0">
                  <c:v>122.95285359801488</c:v>
                </c:pt>
                <c:pt idx="1">
                  <c:v>96.815550041356488</c:v>
                </c:pt>
                <c:pt idx="2">
                  <c:v>96.815550041356488</c:v>
                </c:pt>
                <c:pt idx="3">
                  <c:v>92.431761786600504</c:v>
                </c:pt>
                <c:pt idx="4">
                  <c:v>92.431761786600504</c:v>
                </c:pt>
                <c:pt idx="5">
                  <c:v>92.431761786600504</c:v>
                </c:pt>
                <c:pt idx="6">
                  <c:v>85.525227460711335</c:v>
                </c:pt>
                <c:pt idx="7">
                  <c:v>85.525227460711335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01-43DA-94CA-C952F59AC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6141792"/>
        <c:axId val="526135552"/>
      </c:barChart>
      <c:lineChart>
        <c:grouping val="standard"/>
        <c:varyColors val="0"/>
        <c:ser>
          <c:idx val="1"/>
          <c:order val="1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'3.1.2'!$A$59:$A$66</c:f>
              <c:strCache>
                <c:ptCount val="8"/>
                <c:pt idx="0">
                  <c:v>BA</c:v>
                </c:pt>
                <c:pt idx="1">
                  <c:v>ZA</c:v>
                </c:pt>
                <c:pt idx="2">
                  <c:v>BB</c:v>
                </c:pt>
                <c:pt idx="3">
                  <c:v>TT</c:v>
                </c:pt>
                <c:pt idx="4">
                  <c:v>TN</c:v>
                </c:pt>
                <c:pt idx="5">
                  <c:v>NR</c:v>
                </c:pt>
                <c:pt idx="6">
                  <c:v>PO</c:v>
                </c:pt>
                <c:pt idx="7">
                  <c:v>KE</c:v>
                </c:pt>
              </c:strCache>
            </c:strRef>
          </c:cat>
          <c:val>
            <c:numRef>
              <c:f>'3.1.2'!$C$59:$C$66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01-43DA-94CA-C952F59AC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141792"/>
        <c:axId val="526135552"/>
      </c:lineChart>
      <c:catAx>
        <c:axId val="52614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135552"/>
        <c:crosses val="autoZero"/>
        <c:auto val="1"/>
        <c:lblAlgn val="ctr"/>
        <c:lblOffset val="100"/>
        <c:noMultiLvlLbl val="0"/>
      </c:catAx>
      <c:valAx>
        <c:axId val="526135552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141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'3.1.2'!$A$72:$A$79</c:f>
              <c:strCache>
                <c:ptCount val="8"/>
                <c:pt idx="0">
                  <c:v>BA</c:v>
                </c:pt>
                <c:pt idx="1">
                  <c:v>ZA</c:v>
                </c:pt>
                <c:pt idx="2">
                  <c:v>BB</c:v>
                </c:pt>
                <c:pt idx="3">
                  <c:v>TT</c:v>
                </c:pt>
                <c:pt idx="4">
                  <c:v>TN</c:v>
                </c:pt>
                <c:pt idx="5">
                  <c:v>NR</c:v>
                </c:pt>
                <c:pt idx="6">
                  <c:v>PO</c:v>
                </c:pt>
                <c:pt idx="7">
                  <c:v>KE</c:v>
                </c:pt>
              </c:strCache>
            </c:strRef>
          </c:cat>
          <c:val>
            <c:numRef>
              <c:f>'3.1.2'!$B$72:$B$79</c:f>
              <c:numCache>
                <c:formatCode>0.0</c:formatCode>
                <c:ptCount val="8"/>
                <c:pt idx="0">
                  <c:v>122.95285359801488</c:v>
                </c:pt>
                <c:pt idx="1">
                  <c:v>96.815550041356488</c:v>
                </c:pt>
                <c:pt idx="2">
                  <c:v>96.815550041356488</c:v>
                </c:pt>
                <c:pt idx="3">
                  <c:v>92.431761786600504</c:v>
                </c:pt>
                <c:pt idx="4">
                  <c:v>92.431761786600504</c:v>
                </c:pt>
                <c:pt idx="5">
                  <c:v>92.431761786600504</c:v>
                </c:pt>
                <c:pt idx="6">
                  <c:v>85.525227460711335</c:v>
                </c:pt>
                <c:pt idx="7">
                  <c:v>85.525227460711335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5E-416C-906D-00B40DE5D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0610879"/>
        <c:axId val="690616159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strRef>
              <c:f>'3.1.2'!$A$72:$A$79</c:f>
              <c:strCache>
                <c:ptCount val="8"/>
                <c:pt idx="0">
                  <c:v>BA</c:v>
                </c:pt>
                <c:pt idx="1">
                  <c:v>ZA</c:v>
                </c:pt>
                <c:pt idx="2">
                  <c:v>BB</c:v>
                </c:pt>
                <c:pt idx="3">
                  <c:v>TT</c:v>
                </c:pt>
                <c:pt idx="4">
                  <c:v>TN</c:v>
                </c:pt>
                <c:pt idx="5">
                  <c:v>NR</c:v>
                </c:pt>
                <c:pt idx="6">
                  <c:v>PO</c:v>
                </c:pt>
                <c:pt idx="7">
                  <c:v>KE</c:v>
                </c:pt>
              </c:strCache>
            </c:strRef>
          </c:cat>
          <c:val>
            <c:numRef>
              <c:f>'3.1.2'!$C$72:$C$79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5E-416C-906D-00B40DE5D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610879"/>
        <c:axId val="690616159"/>
      </c:lineChart>
      <c:catAx>
        <c:axId val="690610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90616159"/>
        <c:crosses val="autoZero"/>
        <c:auto val="1"/>
        <c:lblAlgn val="ctr"/>
        <c:lblOffset val="100"/>
        <c:noMultiLvlLbl val="0"/>
      </c:catAx>
      <c:valAx>
        <c:axId val="690616159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90610879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'3.2.1'!$A$59:$A$66</c:f>
              <c:strCache>
                <c:ptCount val="8"/>
                <c:pt idx="0">
                  <c:v>BA</c:v>
                </c:pt>
                <c:pt idx="1">
                  <c:v>TT</c:v>
                </c:pt>
                <c:pt idx="2">
                  <c:v>TN</c:v>
                </c:pt>
                <c:pt idx="3">
                  <c:v>NR</c:v>
                </c:pt>
                <c:pt idx="4">
                  <c:v>ZA</c:v>
                </c:pt>
                <c:pt idx="5">
                  <c:v>BB</c:v>
                </c:pt>
                <c:pt idx="6">
                  <c:v>PO</c:v>
                </c:pt>
                <c:pt idx="7">
                  <c:v>KE</c:v>
                </c:pt>
              </c:strCache>
            </c:strRef>
          </c:cat>
          <c:val>
            <c:numRef>
              <c:f>'3.2.1'!$B$59:$B$66</c:f>
              <c:numCache>
                <c:formatCode>0.0</c:formatCode>
                <c:ptCount val="8"/>
                <c:pt idx="0">
                  <c:v>147.21919302071973</c:v>
                </c:pt>
                <c:pt idx="1">
                  <c:v>88.004362050163579</c:v>
                </c:pt>
                <c:pt idx="2">
                  <c:v>88.004362050163579</c:v>
                </c:pt>
                <c:pt idx="3">
                  <c:v>88.004362050163579</c:v>
                </c:pt>
                <c:pt idx="4">
                  <c:v>81.025081788440573</c:v>
                </c:pt>
                <c:pt idx="5">
                  <c:v>81.025081788440573</c:v>
                </c:pt>
                <c:pt idx="6">
                  <c:v>77.97164667393676</c:v>
                </c:pt>
                <c:pt idx="7">
                  <c:v>77.97164667393676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01-43DA-94CA-C952F59AC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6141792"/>
        <c:axId val="526135552"/>
      </c:barChart>
      <c:lineChart>
        <c:grouping val="standard"/>
        <c:varyColors val="0"/>
        <c:ser>
          <c:idx val="1"/>
          <c:order val="1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'3.2.1'!$A$59:$A$66</c:f>
              <c:strCache>
                <c:ptCount val="8"/>
                <c:pt idx="0">
                  <c:v>BA</c:v>
                </c:pt>
                <c:pt idx="1">
                  <c:v>TT</c:v>
                </c:pt>
                <c:pt idx="2">
                  <c:v>TN</c:v>
                </c:pt>
                <c:pt idx="3">
                  <c:v>NR</c:v>
                </c:pt>
                <c:pt idx="4">
                  <c:v>ZA</c:v>
                </c:pt>
                <c:pt idx="5">
                  <c:v>BB</c:v>
                </c:pt>
                <c:pt idx="6">
                  <c:v>PO</c:v>
                </c:pt>
                <c:pt idx="7">
                  <c:v>KE</c:v>
                </c:pt>
              </c:strCache>
            </c:strRef>
          </c:cat>
          <c:val>
            <c:numRef>
              <c:f>'3.2.1'!$C$59:$C$66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01-43DA-94CA-C952F59AC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141792"/>
        <c:axId val="526135552"/>
      </c:lineChart>
      <c:catAx>
        <c:axId val="52614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135552"/>
        <c:crosses val="autoZero"/>
        <c:auto val="1"/>
        <c:lblAlgn val="ctr"/>
        <c:lblOffset val="100"/>
        <c:noMultiLvlLbl val="0"/>
      </c:catAx>
      <c:valAx>
        <c:axId val="526135552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141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'3.2.1'!$A$72:$A$79</c:f>
              <c:strCache>
                <c:ptCount val="8"/>
                <c:pt idx="0">
                  <c:v>BA</c:v>
                </c:pt>
                <c:pt idx="1">
                  <c:v>TT</c:v>
                </c:pt>
                <c:pt idx="2">
                  <c:v>TN</c:v>
                </c:pt>
                <c:pt idx="3">
                  <c:v>NR</c:v>
                </c:pt>
                <c:pt idx="4">
                  <c:v>ZA</c:v>
                </c:pt>
                <c:pt idx="5">
                  <c:v>BB</c:v>
                </c:pt>
                <c:pt idx="6">
                  <c:v>PO</c:v>
                </c:pt>
                <c:pt idx="7">
                  <c:v>KE</c:v>
                </c:pt>
              </c:strCache>
            </c:strRef>
          </c:cat>
          <c:val>
            <c:numRef>
              <c:f>'3.2.1'!$B$72:$B$79</c:f>
              <c:numCache>
                <c:formatCode>0.0</c:formatCode>
                <c:ptCount val="8"/>
                <c:pt idx="0">
                  <c:v>147.21919302071973</c:v>
                </c:pt>
                <c:pt idx="1">
                  <c:v>88.004362050163579</c:v>
                </c:pt>
                <c:pt idx="2">
                  <c:v>88.004362050163579</c:v>
                </c:pt>
                <c:pt idx="3">
                  <c:v>88.004362050163579</c:v>
                </c:pt>
                <c:pt idx="4">
                  <c:v>81.025081788440573</c:v>
                </c:pt>
                <c:pt idx="5">
                  <c:v>81.025081788440573</c:v>
                </c:pt>
                <c:pt idx="6">
                  <c:v>77.97164667393676</c:v>
                </c:pt>
                <c:pt idx="7">
                  <c:v>77.97164667393676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25-4D83-B349-5685B8266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4710799"/>
        <c:axId val="754705519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strRef>
              <c:f>'3.2.1'!$A$72:$A$79</c:f>
              <c:strCache>
                <c:ptCount val="8"/>
                <c:pt idx="0">
                  <c:v>BA</c:v>
                </c:pt>
                <c:pt idx="1">
                  <c:v>TT</c:v>
                </c:pt>
                <c:pt idx="2">
                  <c:v>TN</c:v>
                </c:pt>
                <c:pt idx="3">
                  <c:v>NR</c:v>
                </c:pt>
                <c:pt idx="4">
                  <c:v>ZA</c:v>
                </c:pt>
                <c:pt idx="5">
                  <c:v>BB</c:v>
                </c:pt>
                <c:pt idx="6">
                  <c:v>PO</c:v>
                </c:pt>
                <c:pt idx="7">
                  <c:v>KE</c:v>
                </c:pt>
              </c:strCache>
            </c:strRef>
          </c:cat>
          <c:val>
            <c:numRef>
              <c:f>'3.2.1'!$C$72:$C$79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25-4D83-B349-5685B8266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4710799"/>
        <c:axId val="754705519"/>
      </c:lineChart>
      <c:catAx>
        <c:axId val="75471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54705519"/>
        <c:crosses val="autoZero"/>
        <c:auto val="1"/>
        <c:lblAlgn val="ctr"/>
        <c:lblOffset val="100"/>
        <c:noMultiLvlLbl val="0"/>
      </c:catAx>
      <c:valAx>
        <c:axId val="754705519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54710799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'3.3.1'!$A$32:$A$39</c:f>
              <c:strCache>
                <c:ptCount val="8"/>
                <c:pt idx="0">
                  <c:v>KE</c:v>
                </c:pt>
                <c:pt idx="1">
                  <c:v>ZA</c:v>
                </c:pt>
                <c:pt idx="2">
                  <c:v>BA</c:v>
                </c:pt>
                <c:pt idx="3">
                  <c:v>PO</c:v>
                </c:pt>
                <c:pt idx="4">
                  <c:v>TN</c:v>
                </c:pt>
                <c:pt idx="5">
                  <c:v>TT</c:v>
                </c:pt>
                <c:pt idx="6">
                  <c:v>BB</c:v>
                </c:pt>
                <c:pt idx="7">
                  <c:v>NR</c:v>
                </c:pt>
              </c:strCache>
            </c:strRef>
          </c:cat>
          <c:val>
            <c:numRef>
              <c:f>'3.3.1'!$B$32:$B$39</c:f>
              <c:numCache>
                <c:formatCode>0.0</c:formatCode>
                <c:ptCount val="8"/>
                <c:pt idx="0">
                  <c:v>235.12026245903562</c:v>
                </c:pt>
                <c:pt idx="1">
                  <c:v>119.1575155416853</c:v>
                </c:pt>
                <c:pt idx="2">
                  <c:v>94.348948521046808</c:v>
                </c:pt>
                <c:pt idx="3">
                  <c:v>85.262403631781467</c:v>
                </c:pt>
                <c:pt idx="4">
                  <c:v>79.373737889659651</c:v>
                </c:pt>
                <c:pt idx="5">
                  <c:v>70.416354797389374</c:v>
                </c:pt>
                <c:pt idx="6">
                  <c:v>45.943356571802283</c:v>
                </c:pt>
                <c:pt idx="7">
                  <c:v>45.482656415140482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01-43DA-94CA-C952F59AC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6141792"/>
        <c:axId val="526135552"/>
      </c:barChart>
      <c:lineChart>
        <c:grouping val="standard"/>
        <c:varyColors val="0"/>
        <c:ser>
          <c:idx val="1"/>
          <c:order val="1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'3.3.1'!$A$32:$A$39</c:f>
              <c:strCache>
                <c:ptCount val="8"/>
                <c:pt idx="0">
                  <c:v>KE</c:v>
                </c:pt>
                <c:pt idx="1">
                  <c:v>ZA</c:v>
                </c:pt>
                <c:pt idx="2">
                  <c:v>BA</c:v>
                </c:pt>
                <c:pt idx="3">
                  <c:v>PO</c:v>
                </c:pt>
                <c:pt idx="4">
                  <c:v>TN</c:v>
                </c:pt>
                <c:pt idx="5">
                  <c:v>TT</c:v>
                </c:pt>
                <c:pt idx="6">
                  <c:v>BB</c:v>
                </c:pt>
                <c:pt idx="7">
                  <c:v>NR</c:v>
                </c:pt>
              </c:strCache>
            </c:strRef>
          </c:cat>
          <c:val>
            <c:numRef>
              <c:f>'3.3.1'!$C$32:$C$39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01-43DA-94CA-C952F59AC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141792"/>
        <c:axId val="526135552"/>
      </c:lineChart>
      <c:catAx>
        <c:axId val="52614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135552"/>
        <c:crosses val="autoZero"/>
        <c:auto val="1"/>
        <c:lblAlgn val="ctr"/>
        <c:lblOffset val="100"/>
        <c:noMultiLvlLbl val="0"/>
      </c:catAx>
      <c:valAx>
        <c:axId val="526135552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141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'3.3.1'!$A$45:$A$52</c:f>
              <c:strCache>
                <c:ptCount val="8"/>
                <c:pt idx="0">
                  <c:v>KE</c:v>
                </c:pt>
                <c:pt idx="1">
                  <c:v>BA</c:v>
                </c:pt>
                <c:pt idx="2">
                  <c:v>NR</c:v>
                </c:pt>
                <c:pt idx="3">
                  <c:v>BB</c:v>
                </c:pt>
                <c:pt idx="4">
                  <c:v>ZA</c:v>
                </c:pt>
                <c:pt idx="5">
                  <c:v>TN</c:v>
                </c:pt>
                <c:pt idx="6">
                  <c:v>TT</c:v>
                </c:pt>
                <c:pt idx="7">
                  <c:v>PO</c:v>
                </c:pt>
              </c:strCache>
            </c:strRef>
          </c:cat>
          <c:val>
            <c:numRef>
              <c:f>'3.3.1'!$B$45:$B$52</c:f>
              <c:numCache>
                <c:formatCode>0.0</c:formatCode>
                <c:ptCount val="8"/>
                <c:pt idx="0">
                  <c:v>180.33741220722047</c:v>
                </c:pt>
                <c:pt idx="1">
                  <c:v>131.07618252538614</c:v>
                </c:pt>
                <c:pt idx="2">
                  <c:v>93.54650023966353</c:v>
                </c:pt>
                <c:pt idx="3">
                  <c:v>81.413594821084118</c:v>
                </c:pt>
                <c:pt idx="4">
                  <c:v>76.282645399276177</c:v>
                </c:pt>
                <c:pt idx="5">
                  <c:v>74.496835501895333</c:v>
                </c:pt>
                <c:pt idx="6">
                  <c:v>73.978621687659484</c:v>
                </c:pt>
                <c:pt idx="7">
                  <c:v>48.006496857875248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CE-48C3-B9F9-14993A983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562821455"/>
        <c:axId val="1562812815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strRef>
              <c:f>'3.3.1'!$A$45:$A$52</c:f>
              <c:strCache>
                <c:ptCount val="8"/>
                <c:pt idx="0">
                  <c:v>KE</c:v>
                </c:pt>
                <c:pt idx="1">
                  <c:v>BA</c:v>
                </c:pt>
                <c:pt idx="2">
                  <c:v>NR</c:v>
                </c:pt>
                <c:pt idx="3">
                  <c:v>BB</c:v>
                </c:pt>
                <c:pt idx="4">
                  <c:v>ZA</c:v>
                </c:pt>
                <c:pt idx="5">
                  <c:v>TN</c:v>
                </c:pt>
                <c:pt idx="6">
                  <c:v>TT</c:v>
                </c:pt>
                <c:pt idx="7">
                  <c:v>PO</c:v>
                </c:pt>
              </c:strCache>
            </c:strRef>
          </c:cat>
          <c:val>
            <c:numRef>
              <c:f>'3.3.1'!$C$45:$C$52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CE-48C3-B9F9-14993A983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2821455"/>
        <c:axId val="1562812815"/>
      </c:lineChart>
      <c:catAx>
        <c:axId val="15628214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562812815"/>
        <c:crosses val="autoZero"/>
        <c:auto val="1"/>
        <c:lblAlgn val="ctr"/>
        <c:lblOffset val="100"/>
        <c:noMultiLvlLbl val="0"/>
      </c:catAx>
      <c:valAx>
        <c:axId val="1562812815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5628214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'3.3.2'!$A$32:$A$39</c:f>
              <c:strCache>
                <c:ptCount val="8"/>
                <c:pt idx="0">
                  <c:v>BA</c:v>
                </c:pt>
                <c:pt idx="1">
                  <c:v>ZA</c:v>
                </c:pt>
                <c:pt idx="2">
                  <c:v>NR</c:v>
                </c:pt>
                <c:pt idx="3">
                  <c:v>BB</c:v>
                </c:pt>
                <c:pt idx="4">
                  <c:v>TN</c:v>
                </c:pt>
                <c:pt idx="5">
                  <c:v>TT</c:v>
                </c:pt>
                <c:pt idx="6">
                  <c:v>KE</c:v>
                </c:pt>
                <c:pt idx="7">
                  <c:v>PO</c:v>
                </c:pt>
              </c:strCache>
            </c:strRef>
          </c:cat>
          <c:val>
            <c:numRef>
              <c:f>'3.3.2'!$B$32:$B$39</c:f>
              <c:numCache>
                <c:formatCode>0.0</c:formatCode>
                <c:ptCount val="8"/>
                <c:pt idx="0">
                  <c:v>183.10956999356148</c:v>
                </c:pt>
                <c:pt idx="1">
                  <c:v>87.402707888207885</c:v>
                </c:pt>
                <c:pt idx="2">
                  <c:v>67.464941608316636</c:v>
                </c:pt>
                <c:pt idx="3">
                  <c:v>66.262055707837121</c:v>
                </c:pt>
                <c:pt idx="4">
                  <c:v>65.415545628783931</c:v>
                </c:pt>
                <c:pt idx="5">
                  <c:v>65.355469218736417</c:v>
                </c:pt>
                <c:pt idx="6">
                  <c:v>61.960905672819507</c:v>
                </c:pt>
                <c:pt idx="7">
                  <c:v>57.453829166633241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01-43DA-94CA-C952F59AC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6141792"/>
        <c:axId val="526135552"/>
      </c:barChart>
      <c:lineChart>
        <c:grouping val="standard"/>
        <c:varyColors val="0"/>
        <c:ser>
          <c:idx val="1"/>
          <c:order val="1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'3.3.2'!$A$32:$A$39</c:f>
              <c:strCache>
                <c:ptCount val="8"/>
                <c:pt idx="0">
                  <c:v>BA</c:v>
                </c:pt>
                <c:pt idx="1">
                  <c:v>ZA</c:v>
                </c:pt>
                <c:pt idx="2">
                  <c:v>NR</c:v>
                </c:pt>
                <c:pt idx="3">
                  <c:v>BB</c:v>
                </c:pt>
                <c:pt idx="4">
                  <c:v>TN</c:v>
                </c:pt>
                <c:pt idx="5">
                  <c:v>TT</c:v>
                </c:pt>
                <c:pt idx="6">
                  <c:v>KE</c:v>
                </c:pt>
                <c:pt idx="7">
                  <c:v>PO</c:v>
                </c:pt>
              </c:strCache>
            </c:strRef>
          </c:cat>
          <c:val>
            <c:numRef>
              <c:f>'3.3.2'!$C$32:$C$39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01-43DA-94CA-C952F59AC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141792"/>
        <c:axId val="526135552"/>
      </c:lineChart>
      <c:catAx>
        <c:axId val="52614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135552"/>
        <c:crosses val="autoZero"/>
        <c:auto val="1"/>
        <c:lblAlgn val="ctr"/>
        <c:lblOffset val="100"/>
        <c:noMultiLvlLbl val="0"/>
      </c:catAx>
      <c:valAx>
        <c:axId val="526135552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141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2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KISS!$A$31:$A$38</c:f>
              <c:strCache>
                <c:ptCount val="8"/>
                <c:pt idx="0">
                  <c:v>TN</c:v>
                </c:pt>
                <c:pt idx="1">
                  <c:v>BB</c:v>
                </c:pt>
                <c:pt idx="2">
                  <c:v>PO</c:v>
                </c:pt>
                <c:pt idx="3">
                  <c:v>BA</c:v>
                </c:pt>
                <c:pt idx="4">
                  <c:v>KE</c:v>
                </c:pt>
                <c:pt idx="5">
                  <c:v>NR</c:v>
                </c:pt>
                <c:pt idx="6">
                  <c:v>TT</c:v>
                </c:pt>
                <c:pt idx="7">
                  <c:v>ZA</c:v>
                </c:pt>
              </c:strCache>
            </c:strRef>
          </c:cat>
          <c:val>
            <c:numRef>
              <c:f>KISS!$B$31:$B$38</c:f>
              <c:numCache>
                <c:formatCode>0.0</c:formatCode>
                <c:ptCount val="8"/>
                <c:pt idx="0">
                  <c:v>14.935840296627134</c:v>
                </c:pt>
                <c:pt idx="1">
                  <c:v>3.5973391127968455</c:v>
                </c:pt>
                <c:pt idx="2">
                  <c:v>1.7905357694116049</c:v>
                </c:pt>
                <c:pt idx="3">
                  <c:v>-1.535007255957197</c:v>
                </c:pt>
                <c:pt idx="4">
                  <c:v>-1.7371019208774783</c:v>
                </c:pt>
                <c:pt idx="5">
                  <c:v>-1.8964299468132566</c:v>
                </c:pt>
                <c:pt idx="6">
                  <c:v>-2.5921423371159733</c:v>
                </c:pt>
                <c:pt idx="7">
                  <c:v>-3.2341099679446756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7A-4AF9-B5EF-F1416757A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975951"/>
        <c:axId val="171978351"/>
      </c:barChart>
      <c:catAx>
        <c:axId val="171975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71978351"/>
        <c:crosses val="autoZero"/>
        <c:auto val="1"/>
        <c:lblAlgn val="ctr"/>
        <c:lblOffset val="100"/>
        <c:noMultiLvlLbl val="0"/>
      </c:catAx>
      <c:valAx>
        <c:axId val="171978351"/>
        <c:scaling>
          <c:orientation val="minMax"/>
          <c:min val="-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719759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'3.3.2'!$A$45:$A$52</c:f>
              <c:strCache>
                <c:ptCount val="8"/>
                <c:pt idx="0">
                  <c:v>BA</c:v>
                </c:pt>
                <c:pt idx="1">
                  <c:v>PO</c:v>
                </c:pt>
                <c:pt idx="2">
                  <c:v>ZA</c:v>
                </c:pt>
                <c:pt idx="3">
                  <c:v>NR</c:v>
                </c:pt>
                <c:pt idx="4">
                  <c:v>BB</c:v>
                </c:pt>
                <c:pt idx="5">
                  <c:v>TN</c:v>
                </c:pt>
                <c:pt idx="6">
                  <c:v>KE</c:v>
                </c:pt>
                <c:pt idx="7">
                  <c:v>TT</c:v>
                </c:pt>
              </c:strCache>
            </c:strRef>
          </c:cat>
          <c:val>
            <c:numRef>
              <c:f>'3.3.2'!$B$45:$B$52</c:f>
              <c:numCache>
                <c:formatCode>0.0</c:formatCode>
                <c:ptCount val="8"/>
                <c:pt idx="0">
                  <c:v>193.67519443763891</c:v>
                </c:pt>
                <c:pt idx="1">
                  <c:v>76.909377440348607</c:v>
                </c:pt>
                <c:pt idx="2">
                  <c:v>73.012797875378837</c:v>
                </c:pt>
                <c:pt idx="3">
                  <c:v>66.920759472211117</c:v>
                </c:pt>
                <c:pt idx="4">
                  <c:v>63.892885626340515</c:v>
                </c:pt>
                <c:pt idx="5">
                  <c:v>62.362299409834023</c:v>
                </c:pt>
                <c:pt idx="6">
                  <c:v>58.430383925756267</c:v>
                </c:pt>
                <c:pt idx="7">
                  <c:v>57.32038620183274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52-46CF-A259-F161F1519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1354815"/>
        <c:axId val="1251349055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strRef>
              <c:f>'3.3.2'!$A$45:$A$52</c:f>
              <c:strCache>
                <c:ptCount val="8"/>
                <c:pt idx="0">
                  <c:v>BA</c:v>
                </c:pt>
                <c:pt idx="1">
                  <c:v>PO</c:v>
                </c:pt>
                <c:pt idx="2">
                  <c:v>ZA</c:v>
                </c:pt>
                <c:pt idx="3">
                  <c:v>NR</c:v>
                </c:pt>
                <c:pt idx="4">
                  <c:v>BB</c:v>
                </c:pt>
                <c:pt idx="5">
                  <c:v>TN</c:v>
                </c:pt>
                <c:pt idx="6">
                  <c:v>KE</c:v>
                </c:pt>
                <c:pt idx="7">
                  <c:v>TT</c:v>
                </c:pt>
              </c:strCache>
            </c:strRef>
          </c:cat>
          <c:val>
            <c:numRef>
              <c:f>'3.3.2'!$C$45:$C$52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52-46CF-A259-F161F1519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1354815"/>
        <c:axId val="1251349055"/>
      </c:lineChart>
      <c:catAx>
        <c:axId val="1251354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251349055"/>
        <c:crosses val="autoZero"/>
        <c:auto val="1"/>
        <c:lblAlgn val="ctr"/>
        <c:lblOffset val="100"/>
        <c:noMultiLvlLbl val="0"/>
      </c:catAx>
      <c:valAx>
        <c:axId val="12513490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2513548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'3.3.3'!$A$32:$A$39</c:f>
              <c:strCache>
                <c:ptCount val="8"/>
                <c:pt idx="0">
                  <c:v>KE</c:v>
                </c:pt>
                <c:pt idx="1">
                  <c:v>BB</c:v>
                </c:pt>
                <c:pt idx="2">
                  <c:v>NR</c:v>
                </c:pt>
                <c:pt idx="3">
                  <c:v>BA</c:v>
                </c:pt>
                <c:pt idx="4">
                  <c:v>PO</c:v>
                </c:pt>
                <c:pt idx="5">
                  <c:v>ZA</c:v>
                </c:pt>
                <c:pt idx="6">
                  <c:v>TN</c:v>
                </c:pt>
                <c:pt idx="7">
                  <c:v>TT</c:v>
                </c:pt>
              </c:strCache>
            </c:strRef>
          </c:cat>
          <c:val>
            <c:numRef>
              <c:f>'3.3.3'!$B$32:$B$39</c:f>
              <c:numCache>
                <c:formatCode>0.0</c:formatCode>
                <c:ptCount val="8"/>
                <c:pt idx="0">
                  <c:v>226.89105327296937</c:v>
                </c:pt>
                <c:pt idx="1">
                  <c:v>180.11231506039363</c:v>
                </c:pt>
                <c:pt idx="2">
                  <c:v>121.91878733502935</c:v>
                </c:pt>
                <c:pt idx="3">
                  <c:v>98.187655740285479</c:v>
                </c:pt>
                <c:pt idx="4">
                  <c:v>54.852146336446076</c:v>
                </c:pt>
                <c:pt idx="5">
                  <c:v>44.225770191433192</c:v>
                </c:pt>
                <c:pt idx="6">
                  <c:v>41.033387712600835</c:v>
                </c:pt>
                <c:pt idx="7">
                  <c:v>22.65059412649358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01-43DA-94CA-C952F59AC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6141792"/>
        <c:axId val="526135552"/>
      </c:barChart>
      <c:lineChart>
        <c:grouping val="standard"/>
        <c:varyColors val="0"/>
        <c:ser>
          <c:idx val="1"/>
          <c:order val="1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'3.3.3'!$A$32:$A$39</c:f>
              <c:strCache>
                <c:ptCount val="8"/>
                <c:pt idx="0">
                  <c:v>KE</c:v>
                </c:pt>
                <c:pt idx="1">
                  <c:v>BB</c:v>
                </c:pt>
                <c:pt idx="2">
                  <c:v>NR</c:v>
                </c:pt>
                <c:pt idx="3">
                  <c:v>BA</c:v>
                </c:pt>
                <c:pt idx="4">
                  <c:v>PO</c:v>
                </c:pt>
                <c:pt idx="5">
                  <c:v>ZA</c:v>
                </c:pt>
                <c:pt idx="6">
                  <c:v>TN</c:v>
                </c:pt>
                <c:pt idx="7">
                  <c:v>TT</c:v>
                </c:pt>
              </c:strCache>
            </c:strRef>
          </c:cat>
          <c:val>
            <c:numRef>
              <c:f>'3.3.3'!$C$32:$C$39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01-43DA-94CA-C952F59AC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141792"/>
        <c:axId val="526135552"/>
      </c:lineChart>
      <c:catAx>
        <c:axId val="52614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135552"/>
        <c:crosses val="autoZero"/>
        <c:auto val="1"/>
        <c:lblAlgn val="ctr"/>
        <c:lblOffset val="100"/>
        <c:noMultiLvlLbl val="0"/>
      </c:catAx>
      <c:valAx>
        <c:axId val="526135552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141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'3.3.3'!$A$45:$A$52</c:f>
              <c:strCache>
                <c:ptCount val="8"/>
                <c:pt idx="0">
                  <c:v>BB</c:v>
                </c:pt>
                <c:pt idx="1">
                  <c:v>KE</c:v>
                </c:pt>
                <c:pt idx="2">
                  <c:v>PO</c:v>
                </c:pt>
                <c:pt idx="3">
                  <c:v>BA</c:v>
                </c:pt>
                <c:pt idx="4">
                  <c:v>NR</c:v>
                </c:pt>
                <c:pt idx="5">
                  <c:v>TN</c:v>
                </c:pt>
                <c:pt idx="6">
                  <c:v>ZA</c:v>
                </c:pt>
                <c:pt idx="7">
                  <c:v>TT</c:v>
                </c:pt>
              </c:strCache>
            </c:strRef>
          </c:cat>
          <c:val>
            <c:numRef>
              <c:f>'3.3.3'!$B$45:$B$52</c:f>
              <c:numCache>
                <c:formatCode>0.0</c:formatCode>
                <c:ptCount val="8"/>
                <c:pt idx="0">
                  <c:v>384.05978426467942</c:v>
                </c:pt>
                <c:pt idx="1">
                  <c:v>197.13903446255162</c:v>
                </c:pt>
                <c:pt idx="2">
                  <c:v>93.508306923165705</c:v>
                </c:pt>
                <c:pt idx="3">
                  <c:v>79.785502406756791</c:v>
                </c:pt>
                <c:pt idx="4">
                  <c:v>59.417058753359072</c:v>
                </c:pt>
                <c:pt idx="5">
                  <c:v>36.276719896575123</c:v>
                </c:pt>
                <c:pt idx="6">
                  <c:v>19.550700880363692</c:v>
                </c:pt>
                <c:pt idx="7">
                  <c:v>9.4800979737046482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A1-4AD5-AA76-CC4472E8F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0264112"/>
        <c:axId val="1080266512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strRef>
              <c:f>'3.3.3'!$A$45:$A$52</c:f>
              <c:strCache>
                <c:ptCount val="8"/>
                <c:pt idx="0">
                  <c:v>BB</c:v>
                </c:pt>
                <c:pt idx="1">
                  <c:v>KE</c:v>
                </c:pt>
                <c:pt idx="2">
                  <c:v>PO</c:v>
                </c:pt>
                <c:pt idx="3">
                  <c:v>BA</c:v>
                </c:pt>
                <c:pt idx="4">
                  <c:v>NR</c:v>
                </c:pt>
                <c:pt idx="5">
                  <c:v>TN</c:v>
                </c:pt>
                <c:pt idx="6">
                  <c:v>ZA</c:v>
                </c:pt>
                <c:pt idx="7">
                  <c:v>TT</c:v>
                </c:pt>
              </c:strCache>
            </c:strRef>
          </c:cat>
          <c:val>
            <c:numRef>
              <c:f>'3.3.3'!$C$45:$C$52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A1-4AD5-AA76-CC4472E8F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264112"/>
        <c:axId val="1080266512"/>
      </c:lineChart>
      <c:catAx>
        <c:axId val="108026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080266512"/>
        <c:crosses val="autoZero"/>
        <c:auto val="1"/>
        <c:lblAlgn val="ctr"/>
        <c:lblOffset val="100"/>
        <c:noMultiLvlLbl val="0"/>
      </c:catAx>
      <c:valAx>
        <c:axId val="1080266512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080264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'4.1.1'!$A$18:$A$25</c:f>
              <c:strCache>
                <c:ptCount val="8"/>
                <c:pt idx="0">
                  <c:v>BA</c:v>
                </c:pt>
                <c:pt idx="1">
                  <c:v>KE</c:v>
                </c:pt>
                <c:pt idx="2">
                  <c:v>BB</c:v>
                </c:pt>
                <c:pt idx="3">
                  <c:v>ZA</c:v>
                </c:pt>
                <c:pt idx="4">
                  <c:v>PO</c:v>
                </c:pt>
                <c:pt idx="5">
                  <c:v>NR</c:v>
                </c:pt>
                <c:pt idx="6">
                  <c:v>TN</c:v>
                </c:pt>
                <c:pt idx="7">
                  <c:v>TT</c:v>
                </c:pt>
              </c:strCache>
            </c:strRef>
          </c:cat>
          <c:val>
            <c:numRef>
              <c:f>'4.1.1'!$B$18:$B$25</c:f>
              <c:numCache>
                <c:formatCode>0.0</c:formatCode>
                <c:ptCount val="8"/>
                <c:pt idx="0">
                  <c:v>148.96755162241888</c:v>
                </c:pt>
                <c:pt idx="1">
                  <c:v>111.50442477876106</c:v>
                </c:pt>
                <c:pt idx="2">
                  <c:v>103.53982300884957</c:v>
                </c:pt>
                <c:pt idx="3">
                  <c:v>89.675516224188783</c:v>
                </c:pt>
                <c:pt idx="4">
                  <c:v>87.315634218289091</c:v>
                </c:pt>
                <c:pt idx="5">
                  <c:v>86.430678466076699</c:v>
                </c:pt>
                <c:pt idx="6">
                  <c:v>81.710914454277287</c:v>
                </c:pt>
                <c:pt idx="7">
                  <c:v>79.646017699115049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01-43DA-94CA-C952F59AC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6141792"/>
        <c:axId val="526135552"/>
      </c:barChart>
      <c:lineChart>
        <c:grouping val="standard"/>
        <c:varyColors val="0"/>
        <c:ser>
          <c:idx val="1"/>
          <c:order val="1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'4.1.1'!$A$18:$A$25</c:f>
              <c:strCache>
                <c:ptCount val="8"/>
                <c:pt idx="0">
                  <c:v>BA</c:v>
                </c:pt>
                <c:pt idx="1">
                  <c:v>KE</c:v>
                </c:pt>
                <c:pt idx="2">
                  <c:v>BB</c:v>
                </c:pt>
                <c:pt idx="3">
                  <c:v>ZA</c:v>
                </c:pt>
                <c:pt idx="4">
                  <c:v>PO</c:v>
                </c:pt>
                <c:pt idx="5">
                  <c:v>NR</c:v>
                </c:pt>
                <c:pt idx="6">
                  <c:v>TN</c:v>
                </c:pt>
                <c:pt idx="7">
                  <c:v>TT</c:v>
                </c:pt>
              </c:strCache>
            </c:strRef>
          </c:cat>
          <c:val>
            <c:numRef>
              <c:f>'4.1.1'!$C$18:$C$25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01-43DA-94CA-C952F59AC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141792"/>
        <c:axId val="526135552"/>
      </c:lineChart>
      <c:catAx>
        <c:axId val="52614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135552"/>
        <c:crosses val="autoZero"/>
        <c:auto val="1"/>
        <c:lblAlgn val="ctr"/>
        <c:lblOffset val="100"/>
        <c:noMultiLvlLbl val="0"/>
      </c:catAx>
      <c:valAx>
        <c:axId val="526135552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141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'4.1.1'!$A$31:$A$38</c:f>
              <c:strCache>
                <c:ptCount val="8"/>
                <c:pt idx="0">
                  <c:v>BA</c:v>
                </c:pt>
                <c:pt idx="1">
                  <c:v>KE</c:v>
                </c:pt>
                <c:pt idx="2">
                  <c:v>BB</c:v>
                </c:pt>
                <c:pt idx="3">
                  <c:v>ZA</c:v>
                </c:pt>
                <c:pt idx="4">
                  <c:v>NR</c:v>
                </c:pt>
                <c:pt idx="5">
                  <c:v>PO</c:v>
                </c:pt>
                <c:pt idx="6">
                  <c:v>TT</c:v>
                </c:pt>
                <c:pt idx="7">
                  <c:v>TN</c:v>
                </c:pt>
              </c:strCache>
            </c:strRef>
          </c:cat>
          <c:val>
            <c:numRef>
              <c:f>'4.1.1'!$B$31:$B$38</c:f>
              <c:numCache>
                <c:formatCode>0.0</c:formatCode>
                <c:ptCount val="8"/>
                <c:pt idx="0">
                  <c:v>153.57142857142856</c:v>
                </c:pt>
                <c:pt idx="1">
                  <c:v>111.90476190476191</c:v>
                </c:pt>
                <c:pt idx="2">
                  <c:v>104.46428571428572</c:v>
                </c:pt>
                <c:pt idx="3">
                  <c:v>96.428571428571416</c:v>
                </c:pt>
                <c:pt idx="4">
                  <c:v>82.738095238095227</c:v>
                </c:pt>
                <c:pt idx="5">
                  <c:v>82.142857142857139</c:v>
                </c:pt>
                <c:pt idx="6">
                  <c:v>80.952380952380949</c:v>
                </c:pt>
                <c:pt idx="7">
                  <c:v>73.214285714285722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51-4567-9CCD-9B3F749F1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9507151"/>
        <c:axId val="569481711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strRef>
              <c:f>'4.1.1'!$A$31:$A$38</c:f>
              <c:strCache>
                <c:ptCount val="8"/>
                <c:pt idx="0">
                  <c:v>BA</c:v>
                </c:pt>
                <c:pt idx="1">
                  <c:v>KE</c:v>
                </c:pt>
                <c:pt idx="2">
                  <c:v>BB</c:v>
                </c:pt>
                <c:pt idx="3">
                  <c:v>ZA</c:v>
                </c:pt>
                <c:pt idx="4">
                  <c:v>NR</c:v>
                </c:pt>
                <c:pt idx="5">
                  <c:v>PO</c:v>
                </c:pt>
                <c:pt idx="6">
                  <c:v>TT</c:v>
                </c:pt>
                <c:pt idx="7">
                  <c:v>TN</c:v>
                </c:pt>
              </c:strCache>
            </c:strRef>
          </c:cat>
          <c:val>
            <c:numRef>
              <c:f>'4.1.1'!$C$31:$C$38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51-4567-9CCD-9B3F749F1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9507151"/>
        <c:axId val="569481711"/>
      </c:lineChart>
      <c:catAx>
        <c:axId val="5695071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69481711"/>
        <c:crosses val="autoZero"/>
        <c:auto val="1"/>
        <c:lblAlgn val="ctr"/>
        <c:lblOffset val="100"/>
        <c:noMultiLvlLbl val="0"/>
      </c:catAx>
      <c:valAx>
        <c:axId val="569481711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69507151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'4.1.2'!$A$59:$A$66</c:f>
              <c:strCache>
                <c:ptCount val="8"/>
                <c:pt idx="0">
                  <c:v>BA</c:v>
                </c:pt>
                <c:pt idx="1">
                  <c:v>ZA</c:v>
                </c:pt>
                <c:pt idx="2">
                  <c:v>BB</c:v>
                </c:pt>
                <c:pt idx="3">
                  <c:v>TT</c:v>
                </c:pt>
                <c:pt idx="4">
                  <c:v>TN</c:v>
                </c:pt>
                <c:pt idx="5">
                  <c:v>NR</c:v>
                </c:pt>
                <c:pt idx="6">
                  <c:v>PO</c:v>
                </c:pt>
                <c:pt idx="7">
                  <c:v>KE</c:v>
                </c:pt>
              </c:strCache>
            </c:strRef>
          </c:cat>
          <c:val>
            <c:numRef>
              <c:f>'4.1.2'!$B$59:$B$66</c:f>
              <c:numCache>
                <c:formatCode>0.0</c:formatCode>
                <c:ptCount val="8"/>
                <c:pt idx="0">
                  <c:v>116.32917964693665</c:v>
                </c:pt>
                <c:pt idx="1">
                  <c:v>96.46936656282449</c:v>
                </c:pt>
                <c:pt idx="2">
                  <c:v>96.46936656282449</c:v>
                </c:pt>
                <c:pt idx="3">
                  <c:v>93.224299065420553</c:v>
                </c:pt>
                <c:pt idx="4">
                  <c:v>93.224299065420553</c:v>
                </c:pt>
                <c:pt idx="5">
                  <c:v>93.224299065420553</c:v>
                </c:pt>
                <c:pt idx="6">
                  <c:v>92.367601246105906</c:v>
                </c:pt>
                <c:pt idx="7">
                  <c:v>92.367601246105906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01-43DA-94CA-C952F59AC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6141792"/>
        <c:axId val="526135552"/>
      </c:barChart>
      <c:lineChart>
        <c:grouping val="standard"/>
        <c:varyColors val="0"/>
        <c:ser>
          <c:idx val="1"/>
          <c:order val="1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'4.1.2'!$A$59:$A$66</c:f>
              <c:strCache>
                <c:ptCount val="8"/>
                <c:pt idx="0">
                  <c:v>BA</c:v>
                </c:pt>
                <c:pt idx="1">
                  <c:v>ZA</c:v>
                </c:pt>
                <c:pt idx="2">
                  <c:v>BB</c:v>
                </c:pt>
                <c:pt idx="3">
                  <c:v>TT</c:v>
                </c:pt>
                <c:pt idx="4">
                  <c:v>TN</c:v>
                </c:pt>
                <c:pt idx="5">
                  <c:v>NR</c:v>
                </c:pt>
                <c:pt idx="6">
                  <c:v>PO</c:v>
                </c:pt>
                <c:pt idx="7">
                  <c:v>KE</c:v>
                </c:pt>
              </c:strCache>
            </c:strRef>
          </c:cat>
          <c:val>
            <c:numRef>
              <c:f>'4.1.2'!$C$59:$C$66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01-43DA-94CA-C952F59AC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141792"/>
        <c:axId val="526135552"/>
      </c:lineChart>
      <c:catAx>
        <c:axId val="52614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135552"/>
        <c:crosses val="autoZero"/>
        <c:auto val="1"/>
        <c:lblAlgn val="ctr"/>
        <c:lblOffset val="100"/>
        <c:noMultiLvlLbl val="0"/>
      </c:catAx>
      <c:valAx>
        <c:axId val="526135552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141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'4.1.2'!$A$72:$A$79</c:f>
              <c:strCache>
                <c:ptCount val="8"/>
                <c:pt idx="0">
                  <c:v>BA</c:v>
                </c:pt>
                <c:pt idx="1">
                  <c:v>ZA</c:v>
                </c:pt>
                <c:pt idx="2">
                  <c:v>BB</c:v>
                </c:pt>
                <c:pt idx="3">
                  <c:v>TT</c:v>
                </c:pt>
                <c:pt idx="4">
                  <c:v>TN</c:v>
                </c:pt>
                <c:pt idx="5">
                  <c:v>NR</c:v>
                </c:pt>
                <c:pt idx="6">
                  <c:v>PO</c:v>
                </c:pt>
                <c:pt idx="7">
                  <c:v>KE</c:v>
                </c:pt>
              </c:strCache>
            </c:strRef>
          </c:cat>
          <c:val>
            <c:numRef>
              <c:f>'4.1.2'!$B$72:$B$79</c:f>
              <c:numCache>
                <c:formatCode>0.0</c:formatCode>
                <c:ptCount val="8"/>
                <c:pt idx="0">
                  <c:v>116.32917964693665</c:v>
                </c:pt>
                <c:pt idx="1">
                  <c:v>96.46936656282449</c:v>
                </c:pt>
                <c:pt idx="2">
                  <c:v>96.46936656282449</c:v>
                </c:pt>
                <c:pt idx="3">
                  <c:v>93.224299065420553</c:v>
                </c:pt>
                <c:pt idx="4">
                  <c:v>93.224299065420553</c:v>
                </c:pt>
                <c:pt idx="5">
                  <c:v>93.224299065420553</c:v>
                </c:pt>
                <c:pt idx="6">
                  <c:v>92.367601246105906</c:v>
                </c:pt>
                <c:pt idx="7">
                  <c:v>92.367601246105906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25-4029-B933-17F12E940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3075967"/>
        <c:axId val="523065407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strRef>
              <c:f>'4.1.2'!$A$72:$A$79</c:f>
              <c:strCache>
                <c:ptCount val="8"/>
                <c:pt idx="0">
                  <c:v>BA</c:v>
                </c:pt>
                <c:pt idx="1">
                  <c:v>ZA</c:v>
                </c:pt>
                <c:pt idx="2">
                  <c:v>BB</c:v>
                </c:pt>
                <c:pt idx="3">
                  <c:v>TT</c:v>
                </c:pt>
                <c:pt idx="4">
                  <c:v>TN</c:v>
                </c:pt>
                <c:pt idx="5">
                  <c:v>NR</c:v>
                </c:pt>
                <c:pt idx="6">
                  <c:v>PO</c:v>
                </c:pt>
                <c:pt idx="7">
                  <c:v>KE</c:v>
                </c:pt>
              </c:strCache>
            </c:strRef>
          </c:cat>
          <c:val>
            <c:numRef>
              <c:f>'4.1.2'!$C$72:$C$79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25-4029-B933-17F12E940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075967"/>
        <c:axId val="523065407"/>
      </c:lineChart>
      <c:catAx>
        <c:axId val="523075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23065407"/>
        <c:crosses val="autoZero"/>
        <c:auto val="1"/>
        <c:lblAlgn val="ctr"/>
        <c:lblOffset val="100"/>
        <c:noMultiLvlLbl val="0"/>
      </c:catAx>
      <c:valAx>
        <c:axId val="523065407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23075967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'4.2.2'!$A$33:$A$40</c:f>
              <c:strCache>
                <c:ptCount val="8"/>
                <c:pt idx="0">
                  <c:v>BA</c:v>
                </c:pt>
                <c:pt idx="1">
                  <c:v>KE</c:v>
                </c:pt>
                <c:pt idx="2">
                  <c:v>NR</c:v>
                </c:pt>
                <c:pt idx="3">
                  <c:v>TT</c:v>
                </c:pt>
                <c:pt idx="4">
                  <c:v>TN</c:v>
                </c:pt>
                <c:pt idx="5">
                  <c:v>ZA</c:v>
                </c:pt>
                <c:pt idx="6">
                  <c:v>PO</c:v>
                </c:pt>
                <c:pt idx="7">
                  <c:v>BB</c:v>
                </c:pt>
              </c:strCache>
            </c:strRef>
          </c:cat>
          <c:val>
            <c:numRef>
              <c:f>'4.2.2'!$B$33:$B$40</c:f>
              <c:numCache>
                <c:formatCode>0.0</c:formatCode>
                <c:ptCount val="8"/>
                <c:pt idx="0">
                  <c:v>292.05882266683955</c:v>
                </c:pt>
                <c:pt idx="1">
                  <c:v>62.310460780375088</c:v>
                </c:pt>
                <c:pt idx="2">
                  <c:v>31.893423848556957</c:v>
                </c:pt>
                <c:pt idx="3">
                  <c:v>24.958867704508112</c:v>
                </c:pt>
                <c:pt idx="4">
                  <c:v>21.381892534957252</c:v>
                </c:pt>
                <c:pt idx="5">
                  <c:v>15.255970044799517</c:v>
                </c:pt>
                <c:pt idx="6">
                  <c:v>7.4577859411668186</c:v>
                </c:pt>
                <c:pt idx="7">
                  <c:v>2.9452648203309568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01-43DA-94CA-C952F59AC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6141792"/>
        <c:axId val="526135552"/>
      </c:barChart>
      <c:lineChart>
        <c:grouping val="standard"/>
        <c:varyColors val="0"/>
        <c:ser>
          <c:idx val="1"/>
          <c:order val="1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'4.2.2'!$A$33:$A$40</c:f>
              <c:strCache>
                <c:ptCount val="8"/>
                <c:pt idx="0">
                  <c:v>BA</c:v>
                </c:pt>
                <c:pt idx="1">
                  <c:v>KE</c:v>
                </c:pt>
                <c:pt idx="2">
                  <c:v>NR</c:v>
                </c:pt>
                <c:pt idx="3">
                  <c:v>TT</c:v>
                </c:pt>
                <c:pt idx="4">
                  <c:v>TN</c:v>
                </c:pt>
                <c:pt idx="5">
                  <c:v>ZA</c:v>
                </c:pt>
                <c:pt idx="6">
                  <c:v>PO</c:v>
                </c:pt>
                <c:pt idx="7">
                  <c:v>BB</c:v>
                </c:pt>
              </c:strCache>
            </c:strRef>
          </c:cat>
          <c:val>
            <c:numRef>
              <c:f>'4.2.2'!$C$33:$C$40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01-43DA-94CA-C952F59AC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141792"/>
        <c:axId val="526135552"/>
      </c:lineChart>
      <c:catAx>
        <c:axId val="52614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135552"/>
        <c:crosses val="autoZero"/>
        <c:auto val="1"/>
        <c:lblAlgn val="ctr"/>
        <c:lblOffset val="100"/>
        <c:noMultiLvlLbl val="0"/>
      </c:catAx>
      <c:valAx>
        <c:axId val="526135552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141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'4.2.2'!$A$46:$A$53</c:f>
              <c:strCache>
                <c:ptCount val="8"/>
                <c:pt idx="0">
                  <c:v>BA</c:v>
                </c:pt>
                <c:pt idx="1">
                  <c:v>KE</c:v>
                </c:pt>
                <c:pt idx="2">
                  <c:v>NR</c:v>
                </c:pt>
                <c:pt idx="3">
                  <c:v>TN</c:v>
                </c:pt>
                <c:pt idx="4">
                  <c:v>TT</c:v>
                </c:pt>
                <c:pt idx="5">
                  <c:v>ZA</c:v>
                </c:pt>
                <c:pt idx="6">
                  <c:v>PO</c:v>
                </c:pt>
                <c:pt idx="7">
                  <c:v>BB</c:v>
                </c:pt>
              </c:strCache>
            </c:strRef>
          </c:cat>
          <c:val>
            <c:numRef>
              <c:f>'4.2.2'!$B$46:$B$53</c:f>
              <c:numCache>
                <c:formatCode>0.0</c:formatCode>
                <c:ptCount val="8"/>
                <c:pt idx="0">
                  <c:v>295.82810390673455</c:v>
                </c:pt>
                <c:pt idx="1">
                  <c:v>69.995762110469599</c:v>
                </c:pt>
                <c:pt idx="2">
                  <c:v>31.307154705858366</c:v>
                </c:pt>
                <c:pt idx="3">
                  <c:v>25.656938174929948</c:v>
                </c:pt>
                <c:pt idx="4">
                  <c:v>19.381084782484926</c:v>
                </c:pt>
                <c:pt idx="5">
                  <c:v>18.69630741007408</c:v>
                </c:pt>
                <c:pt idx="6">
                  <c:v>7.144204983164391</c:v>
                </c:pt>
                <c:pt idx="7">
                  <c:v>2.2481683122848972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74-488D-A8CC-A877B7F1A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48542575"/>
        <c:axId val="1948541135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strRef>
              <c:f>'4.2.2'!$A$46:$A$53</c:f>
              <c:strCache>
                <c:ptCount val="8"/>
                <c:pt idx="0">
                  <c:v>BA</c:v>
                </c:pt>
                <c:pt idx="1">
                  <c:v>KE</c:v>
                </c:pt>
                <c:pt idx="2">
                  <c:v>NR</c:v>
                </c:pt>
                <c:pt idx="3">
                  <c:v>TN</c:v>
                </c:pt>
                <c:pt idx="4">
                  <c:v>TT</c:v>
                </c:pt>
                <c:pt idx="5">
                  <c:v>ZA</c:v>
                </c:pt>
                <c:pt idx="6">
                  <c:v>PO</c:v>
                </c:pt>
                <c:pt idx="7">
                  <c:v>BB</c:v>
                </c:pt>
              </c:strCache>
            </c:strRef>
          </c:cat>
          <c:val>
            <c:numRef>
              <c:f>'4.2.2'!$C$46:$C$53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74-488D-A8CC-A877B7F1A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8542575"/>
        <c:axId val="1948541135"/>
      </c:lineChart>
      <c:catAx>
        <c:axId val="194854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948541135"/>
        <c:crosses val="autoZero"/>
        <c:auto val="1"/>
        <c:lblAlgn val="ctr"/>
        <c:lblOffset val="100"/>
        <c:noMultiLvlLbl val="0"/>
      </c:catAx>
      <c:valAx>
        <c:axId val="1948541135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9485425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'4.2.3'!$A$60:$A$67</c:f>
              <c:strCache>
                <c:ptCount val="8"/>
                <c:pt idx="0">
                  <c:v>ZA</c:v>
                </c:pt>
                <c:pt idx="1">
                  <c:v>BB</c:v>
                </c:pt>
                <c:pt idx="2">
                  <c:v>TT</c:v>
                </c:pt>
                <c:pt idx="3">
                  <c:v>TN</c:v>
                </c:pt>
                <c:pt idx="4">
                  <c:v>NR</c:v>
                </c:pt>
                <c:pt idx="5">
                  <c:v>BA</c:v>
                </c:pt>
                <c:pt idx="6">
                  <c:v>PO</c:v>
                </c:pt>
                <c:pt idx="7">
                  <c:v>KE</c:v>
                </c:pt>
              </c:strCache>
            </c:strRef>
          </c:cat>
          <c:val>
            <c:numRef>
              <c:f>'4.2.3'!$B$60:$B$67</c:f>
              <c:numCache>
                <c:formatCode>0.0</c:formatCode>
                <c:ptCount val="8"/>
                <c:pt idx="0">
                  <c:v>198.72430900070873</c:v>
                </c:pt>
                <c:pt idx="1">
                  <c:v>198.72430900070873</c:v>
                </c:pt>
                <c:pt idx="2">
                  <c:v>115.09567682494684</c:v>
                </c:pt>
                <c:pt idx="3">
                  <c:v>115.09567682494684</c:v>
                </c:pt>
                <c:pt idx="4">
                  <c:v>115.09567682494684</c:v>
                </c:pt>
                <c:pt idx="5">
                  <c:v>63.359319631467045</c:v>
                </c:pt>
                <c:pt idx="6">
                  <c:v>62.508858965272864</c:v>
                </c:pt>
                <c:pt idx="7">
                  <c:v>62.508858965272864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01-43DA-94CA-C952F59AC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6141792"/>
        <c:axId val="526135552"/>
      </c:barChart>
      <c:lineChart>
        <c:grouping val="standard"/>
        <c:varyColors val="0"/>
        <c:ser>
          <c:idx val="1"/>
          <c:order val="1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'4.2.3'!$A$60:$A$67</c:f>
              <c:strCache>
                <c:ptCount val="8"/>
                <c:pt idx="0">
                  <c:v>ZA</c:v>
                </c:pt>
                <c:pt idx="1">
                  <c:v>BB</c:v>
                </c:pt>
                <c:pt idx="2">
                  <c:v>TT</c:v>
                </c:pt>
                <c:pt idx="3">
                  <c:v>TN</c:v>
                </c:pt>
                <c:pt idx="4">
                  <c:v>NR</c:v>
                </c:pt>
                <c:pt idx="5">
                  <c:v>BA</c:v>
                </c:pt>
                <c:pt idx="6">
                  <c:v>PO</c:v>
                </c:pt>
                <c:pt idx="7">
                  <c:v>KE</c:v>
                </c:pt>
              </c:strCache>
            </c:strRef>
          </c:cat>
          <c:val>
            <c:numRef>
              <c:f>'4.2.3'!$C$60:$C$67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01-43DA-94CA-C952F59AC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141792"/>
        <c:axId val="526135552"/>
      </c:lineChart>
      <c:catAx>
        <c:axId val="52614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135552"/>
        <c:crosses val="autoZero"/>
        <c:auto val="1"/>
        <c:lblAlgn val="ctr"/>
        <c:lblOffset val="100"/>
        <c:noMultiLvlLbl val="0"/>
      </c:catAx>
      <c:valAx>
        <c:axId val="526135552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141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'1.1.1'!$A$31:$A$38</c:f>
              <c:strCache>
                <c:ptCount val="8"/>
                <c:pt idx="0">
                  <c:v>BA</c:v>
                </c:pt>
                <c:pt idx="1">
                  <c:v>KE</c:v>
                </c:pt>
                <c:pt idx="2">
                  <c:v>ZA</c:v>
                </c:pt>
                <c:pt idx="3">
                  <c:v>BB</c:v>
                </c:pt>
                <c:pt idx="4">
                  <c:v>NR</c:v>
                </c:pt>
                <c:pt idx="5">
                  <c:v>TT</c:v>
                </c:pt>
                <c:pt idx="6">
                  <c:v>TN</c:v>
                </c:pt>
                <c:pt idx="7">
                  <c:v>PO</c:v>
                </c:pt>
              </c:strCache>
            </c:strRef>
          </c:cat>
          <c:val>
            <c:numRef>
              <c:f>'1.1.1'!$B$31:$B$38</c:f>
              <c:numCache>
                <c:formatCode>0.0</c:formatCode>
                <c:ptCount val="8"/>
                <c:pt idx="0">
                  <c:v>419.98915076134205</c:v>
                </c:pt>
                <c:pt idx="1">
                  <c:v>137.16428386662517</c:v>
                </c:pt>
                <c:pt idx="2">
                  <c:v>62.594638991777749</c:v>
                </c:pt>
                <c:pt idx="3">
                  <c:v>48.616178990222387</c:v>
                </c:pt>
                <c:pt idx="4">
                  <c:v>46.761535489419096</c:v>
                </c:pt>
                <c:pt idx="5">
                  <c:v>33.483242868456685</c:v>
                </c:pt>
                <c:pt idx="6">
                  <c:v>16.709311468547799</c:v>
                </c:pt>
                <c:pt idx="7">
                  <c:v>10.633111900716754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14-4717-BE79-05EEA72A6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00792608"/>
        <c:axId val="1400781792"/>
      </c:barChart>
      <c:lineChart>
        <c:grouping val="standard"/>
        <c:varyColors val="0"/>
        <c:ser>
          <c:idx val="1"/>
          <c:order val="1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'1.1.1'!$A$31:$A$38</c:f>
              <c:strCache>
                <c:ptCount val="8"/>
                <c:pt idx="0">
                  <c:v>BA</c:v>
                </c:pt>
                <c:pt idx="1">
                  <c:v>KE</c:v>
                </c:pt>
                <c:pt idx="2">
                  <c:v>ZA</c:v>
                </c:pt>
                <c:pt idx="3">
                  <c:v>BB</c:v>
                </c:pt>
                <c:pt idx="4">
                  <c:v>NR</c:v>
                </c:pt>
                <c:pt idx="5">
                  <c:v>TT</c:v>
                </c:pt>
                <c:pt idx="6">
                  <c:v>TN</c:v>
                </c:pt>
                <c:pt idx="7">
                  <c:v>PO</c:v>
                </c:pt>
              </c:strCache>
            </c:strRef>
          </c:cat>
          <c:val>
            <c:numRef>
              <c:f>'1.1.1'!$C$31:$C$38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14-4717-BE79-05EEA72A6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0792608"/>
        <c:axId val="1400781792"/>
      </c:lineChart>
      <c:catAx>
        <c:axId val="1400792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0781792"/>
        <c:crosses val="autoZero"/>
        <c:auto val="1"/>
        <c:lblAlgn val="ctr"/>
        <c:lblOffset val="100"/>
        <c:noMultiLvlLbl val="0"/>
      </c:catAx>
      <c:valAx>
        <c:axId val="1400781792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0792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'4.2.3'!$A$73:$A$80</c:f>
              <c:strCache>
                <c:ptCount val="8"/>
                <c:pt idx="0">
                  <c:v>ZA</c:v>
                </c:pt>
                <c:pt idx="1">
                  <c:v>BB</c:v>
                </c:pt>
                <c:pt idx="2">
                  <c:v>TT</c:v>
                </c:pt>
                <c:pt idx="3">
                  <c:v>TN</c:v>
                </c:pt>
                <c:pt idx="4">
                  <c:v>NR</c:v>
                </c:pt>
                <c:pt idx="5">
                  <c:v>BA</c:v>
                </c:pt>
                <c:pt idx="6">
                  <c:v>PO</c:v>
                </c:pt>
                <c:pt idx="7">
                  <c:v>KE</c:v>
                </c:pt>
              </c:strCache>
            </c:strRef>
          </c:cat>
          <c:val>
            <c:numRef>
              <c:f>'4.2.3'!$B$73:$B$80</c:f>
              <c:numCache>
                <c:formatCode>0.0</c:formatCode>
                <c:ptCount val="8"/>
                <c:pt idx="0">
                  <c:v>198.72430900070873</c:v>
                </c:pt>
                <c:pt idx="1">
                  <c:v>198.72430900070873</c:v>
                </c:pt>
                <c:pt idx="2">
                  <c:v>115.09567682494684</c:v>
                </c:pt>
                <c:pt idx="3">
                  <c:v>115.09567682494684</c:v>
                </c:pt>
                <c:pt idx="4">
                  <c:v>115.09567682494684</c:v>
                </c:pt>
                <c:pt idx="5">
                  <c:v>63.359319631467045</c:v>
                </c:pt>
                <c:pt idx="6">
                  <c:v>62.508858965272864</c:v>
                </c:pt>
                <c:pt idx="7">
                  <c:v>62.508858965272864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A8-45C6-9ADE-493ABA8E7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5637679"/>
        <c:axId val="705638639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strRef>
              <c:f>'4.2.3'!$A$73:$A$80</c:f>
              <c:strCache>
                <c:ptCount val="8"/>
                <c:pt idx="0">
                  <c:v>ZA</c:v>
                </c:pt>
                <c:pt idx="1">
                  <c:v>BB</c:v>
                </c:pt>
                <c:pt idx="2">
                  <c:v>TT</c:v>
                </c:pt>
                <c:pt idx="3">
                  <c:v>TN</c:v>
                </c:pt>
                <c:pt idx="4">
                  <c:v>NR</c:v>
                </c:pt>
                <c:pt idx="5">
                  <c:v>BA</c:v>
                </c:pt>
                <c:pt idx="6">
                  <c:v>PO</c:v>
                </c:pt>
                <c:pt idx="7">
                  <c:v>KE</c:v>
                </c:pt>
              </c:strCache>
            </c:strRef>
          </c:cat>
          <c:val>
            <c:numRef>
              <c:f>'4.2.3'!$C$73:$C$80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A8-45C6-9ADE-493ABA8E7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637679"/>
        <c:axId val="705638639"/>
      </c:lineChart>
      <c:catAx>
        <c:axId val="705637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05638639"/>
        <c:crosses val="autoZero"/>
        <c:auto val="1"/>
        <c:lblAlgn val="ctr"/>
        <c:lblOffset val="100"/>
        <c:noMultiLvlLbl val="0"/>
      </c:catAx>
      <c:valAx>
        <c:axId val="705638639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05637679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'4.3.2'!$L$50:$L$57</c:f>
              <c:strCache>
                <c:ptCount val="8"/>
                <c:pt idx="0">
                  <c:v>TT</c:v>
                </c:pt>
                <c:pt idx="1">
                  <c:v>BA</c:v>
                </c:pt>
                <c:pt idx="2">
                  <c:v>PO</c:v>
                </c:pt>
                <c:pt idx="3">
                  <c:v>NR</c:v>
                </c:pt>
                <c:pt idx="4">
                  <c:v>ZA</c:v>
                </c:pt>
                <c:pt idx="5">
                  <c:v>TN</c:v>
                </c:pt>
                <c:pt idx="6">
                  <c:v>BB</c:v>
                </c:pt>
                <c:pt idx="7">
                  <c:v>KE</c:v>
                </c:pt>
              </c:strCache>
            </c:strRef>
          </c:cat>
          <c:val>
            <c:numRef>
              <c:f>'4.3.2'!$M$50:$M$57</c:f>
              <c:numCache>
                <c:formatCode>0.00</c:formatCode>
                <c:ptCount val="8"/>
                <c:pt idx="0">
                  <c:v>172.98127498188546</c:v>
                </c:pt>
                <c:pt idx="1">
                  <c:v>168.84035502208405</c:v>
                </c:pt>
                <c:pt idx="2">
                  <c:v>123.54081018218591</c:v>
                </c:pt>
                <c:pt idx="3">
                  <c:v>111.66358178153214</c:v>
                </c:pt>
                <c:pt idx="4">
                  <c:v>96.133583478096639</c:v>
                </c:pt>
                <c:pt idx="5">
                  <c:v>64.804456302383088</c:v>
                </c:pt>
                <c:pt idx="6">
                  <c:v>46.326112442552258</c:v>
                </c:pt>
                <c:pt idx="7">
                  <c:v>45.576764900024465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74-43D5-860B-80FEB070F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62823855"/>
        <c:axId val="1562802735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'4.3.2'!$L$50:$L$57</c:f>
              <c:strCache>
                <c:ptCount val="8"/>
                <c:pt idx="0">
                  <c:v>TT</c:v>
                </c:pt>
                <c:pt idx="1">
                  <c:v>BA</c:v>
                </c:pt>
                <c:pt idx="2">
                  <c:v>PO</c:v>
                </c:pt>
                <c:pt idx="3">
                  <c:v>NR</c:v>
                </c:pt>
                <c:pt idx="4">
                  <c:v>ZA</c:v>
                </c:pt>
                <c:pt idx="5">
                  <c:v>TN</c:v>
                </c:pt>
                <c:pt idx="6">
                  <c:v>BB</c:v>
                </c:pt>
                <c:pt idx="7">
                  <c:v>KE</c:v>
                </c:pt>
              </c:strCache>
            </c:strRef>
          </c:cat>
          <c:val>
            <c:numRef>
              <c:f>'4.3.2'!$N$50:$N$57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74-43D5-860B-80FEB070F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2823855"/>
        <c:axId val="1562802735"/>
      </c:lineChart>
      <c:catAx>
        <c:axId val="1562823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562802735"/>
        <c:crosses val="autoZero"/>
        <c:auto val="1"/>
        <c:lblAlgn val="ctr"/>
        <c:lblOffset val="100"/>
        <c:noMultiLvlLbl val="0"/>
      </c:catAx>
      <c:valAx>
        <c:axId val="1562802735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5628238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'4.3.2'!$M$66</c:f>
              <c:strCache>
                <c:ptCount val="1"/>
                <c:pt idx="0">
                  <c:v>rok 2023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'4.3.2'!$L$67:$L$74</c:f>
              <c:strCache>
                <c:ptCount val="8"/>
                <c:pt idx="0">
                  <c:v>BA</c:v>
                </c:pt>
                <c:pt idx="1">
                  <c:v>TT</c:v>
                </c:pt>
                <c:pt idx="2">
                  <c:v>PO</c:v>
                </c:pt>
                <c:pt idx="3">
                  <c:v>NR</c:v>
                </c:pt>
                <c:pt idx="4">
                  <c:v>ZA</c:v>
                </c:pt>
                <c:pt idx="5">
                  <c:v>TN</c:v>
                </c:pt>
                <c:pt idx="6">
                  <c:v>BB</c:v>
                </c:pt>
                <c:pt idx="7">
                  <c:v>KE</c:v>
                </c:pt>
              </c:strCache>
            </c:strRef>
          </c:cat>
          <c:val>
            <c:numRef>
              <c:f>'4.3.2'!$M$67:$M$74</c:f>
              <c:numCache>
                <c:formatCode>0.0</c:formatCode>
                <c:ptCount val="8"/>
                <c:pt idx="0">
                  <c:v>155.82854689344117</c:v>
                </c:pt>
                <c:pt idx="1">
                  <c:v>148.4093748885503</c:v>
                </c:pt>
                <c:pt idx="2">
                  <c:v>141.22439066028593</c:v>
                </c:pt>
                <c:pt idx="3">
                  <c:v>118.08710789426438</c:v>
                </c:pt>
                <c:pt idx="4">
                  <c:v>97.507464721958698</c:v>
                </c:pt>
                <c:pt idx="5">
                  <c:v>87.380240992088574</c:v>
                </c:pt>
                <c:pt idx="6">
                  <c:v>63.582952651175731</c:v>
                </c:pt>
                <c:pt idx="7">
                  <c:v>-27.038330787885556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A9-47A5-8456-BBD29FB9C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0268288"/>
        <c:axId val="470267808"/>
      </c:barChart>
      <c:lineChart>
        <c:grouping val="standard"/>
        <c:varyColors val="0"/>
        <c:ser>
          <c:idx val="1"/>
          <c:order val="1"/>
          <c:tx>
            <c:strRef>
              <c:f>'4.3.2'!$N$66</c:f>
              <c:strCache>
                <c:ptCount val="1"/>
              </c:strCache>
            </c:strRef>
          </c:tx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strRef>
              <c:f>'4.3.2'!$L$67:$L$74</c:f>
              <c:strCache>
                <c:ptCount val="8"/>
                <c:pt idx="0">
                  <c:v>BA</c:v>
                </c:pt>
                <c:pt idx="1">
                  <c:v>TT</c:v>
                </c:pt>
                <c:pt idx="2">
                  <c:v>PO</c:v>
                </c:pt>
                <c:pt idx="3">
                  <c:v>NR</c:v>
                </c:pt>
                <c:pt idx="4">
                  <c:v>ZA</c:v>
                </c:pt>
                <c:pt idx="5">
                  <c:v>TN</c:v>
                </c:pt>
                <c:pt idx="6">
                  <c:v>BB</c:v>
                </c:pt>
                <c:pt idx="7">
                  <c:v>KE</c:v>
                </c:pt>
              </c:strCache>
            </c:strRef>
          </c:cat>
          <c:val>
            <c:numRef>
              <c:f>'4.3.2'!$N$67:$N$74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A9-47A5-8456-BBD29FB9C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268288"/>
        <c:axId val="470267808"/>
      </c:lineChart>
      <c:catAx>
        <c:axId val="470268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70267808"/>
        <c:crosses val="autoZero"/>
        <c:auto val="1"/>
        <c:lblAlgn val="ctr"/>
        <c:lblOffset val="100"/>
        <c:noMultiLvlLbl val="0"/>
      </c:catAx>
      <c:valAx>
        <c:axId val="470267808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70268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'1.1.1'!$A$44:$A$51</c:f>
              <c:strCache>
                <c:ptCount val="8"/>
                <c:pt idx="0">
                  <c:v>BA</c:v>
                </c:pt>
                <c:pt idx="1">
                  <c:v>KE</c:v>
                </c:pt>
                <c:pt idx="2">
                  <c:v>ZA</c:v>
                </c:pt>
                <c:pt idx="3">
                  <c:v>NR</c:v>
                </c:pt>
                <c:pt idx="4">
                  <c:v>TT</c:v>
                </c:pt>
                <c:pt idx="5">
                  <c:v>BB</c:v>
                </c:pt>
                <c:pt idx="6">
                  <c:v>PO</c:v>
                </c:pt>
                <c:pt idx="7">
                  <c:v>TN</c:v>
                </c:pt>
              </c:strCache>
            </c:strRef>
          </c:cat>
          <c:val>
            <c:numRef>
              <c:f>'1.1.1'!$B$44:$B$51</c:f>
              <c:numCache>
                <c:formatCode>0.0</c:formatCode>
                <c:ptCount val="8"/>
                <c:pt idx="0">
                  <c:v>365.84633264442493</c:v>
                </c:pt>
                <c:pt idx="1">
                  <c:v>184.89375946907174</c:v>
                </c:pt>
                <c:pt idx="2">
                  <c:v>70.126894982255223</c:v>
                </c:pt>
                <c:pt idx="3">
                  <c:v>42.083181090114088</c:v>
                </c:pt>
                <c:pt idx="4">
                  <c:v>41.176973198330273</c:v>
                </c:pt>
                <c:pt idx="5">
                  <c:v>40.069562486726959</c:v>
                </c:pt>
                <c:pt idx="6">
                  <c:v>15.307429218258697</c:v>
                </c:pt>
                <c:pt idx="7">
                  <c:v>9.4648495450995416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35-4164-A530-F4C55E37E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49271215"/>
        <c:axId val="349271695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strRef>
              <c:f>'1.1.1'!$A$44:$A$51</c:f>
              <c:strCache>
                <c:ptCount val="8"/>
                <c:pt idx="0">
                  <c:v>BA</c:v>
                </c:pt>
                <c:pt idx="1">
                  <c:v>KE</c:v>
                </c:pt>
                <c:pt idx="2">
                  <c:v>ZA</c:v>
                </c:pt>
                <c:pt idx="3">
                  <c:v>NR</c:v>
                </c:pt>
                <c:pt idx="4">
                  <c:v>TT</c:v>
                </c:pt>
                <c:pt idx="5">
                  <c:v>BB</c:v>
                </c:pt>
                <c:pt idx="6">
                  <c:v>PO</c:v>
                </c:pt>
                <c:pt idx="7">
                  <c:v>TN</c:v>
                </c:pt>
              </c:strCache>
            </c:strRef>
          </c:cat>
          <c:val>
            <c:numRef>
              <c:f>'1.1.1'!$C$44:$C$51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35-4164-A530-F4C55E37E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271215"/>
        <c:axId val="349271695"/>
      </c:lineChart>
      <c:catAx>
        <c:axId val="349271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49271695"/>
        <c:crosses val="autoZero"/>
        <c:auto val="1"/>
        <c:lblAlgn val="ctr"/>
        <c:lblOffset val="100"/>
        <c:noMultiLvlLbl val="0"/>
      </c:catAx>
      <c:valAx>
        <c:axId val="349271695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492712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'1.1.2'!$A$17:$A$24</c:f>
              <c:strCache>
                <c:ptCount val="8"/>
                <c:pt idx="0">
                  <c:v>BA</c:v>
                </c:pt>
                <c:pt idx="1">
                  <c:v>NR</c:v>
                </c:pt>
                <c:pt idx="2">
                  <c:v>KE</c:v>
                </c:pt>
                <c:pt idx="3">
                  <c:v>BB</c:v>
                </c:pt>
                <c:pt idx="4">
                  <c:v>PO</c:v>
                </c:pt>
                <c:pt idx="5">
                  <c:v>ZA</c:v>
                </c:pt>
                <c:pt idx="6">
                  <c:v>TN</c:v>
                </c:pt>
                <c:pt idx="7">
                  <c:v>TT</c:v>
                </c:pt>
              </c:strCache>
            </c:strRef>
          </c:cat>
          <c:val>
            <c:numRef>
              <c:f>'1.1.2'!$B$17:$B$24</c:f>
              <c:numCache>
                <c:formatCode>0.0</c:formatCode>
                <c:ptCount val="8"/>
                <c:pt idx="0">
                  <c:v>135.90088484348695</c:v>
                </c:pt>
                <c:pt idx="1">
                  <c:v>116.73247014040993</c:v>
                </c:pt>
                <c:pt idx="2">
                  <c:v>113.55777543015699</c:v>
                </c:pt>
                <c:pt idx="3">
                  <c:v>94.70550997794696</c:v>
                </c:pt>
                <c:pt idx="4">
                  <c:v>91.711618544478952</c:v>
                </c:pt>
                <c:pt idx="5">
                  <c:v>84.679627716831007</c:v>
                </c:pt>
                <c:pt idx="6">
                  <c:v>80.002993036442177</c:v>
                </c:pt>
                <c:pt idx="7">
                  <c:v>74.478586236929289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6E-4E19-9D7D-8AC47ECEF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01078320"/>
        <c:axId val="901082896"/>
      </c:barChart>
      <c:lineChart>
        <c:grouping val="standard"/>
        <c:varyColors val="0"/>
        <c:ser>
          <c:idx val="1"/>
          <c:order val="1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'1.1.2'!$C$17:$C$24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6E-4E19-9D7D-8AC47ECEF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078320"/>
        <c:axId val="901082896"/>
      </c:lineChart>
      <c:catAx>
        <c:axId val="90107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1082896"/>
        <c:crosses val="autoZero"/>
        <c:auto val="1"/>
        <c:lblAlgn val="ctr"/>
        <c:lblOffset val="100"/>
        <c:noMultiLvlLbl val="0"/>
      </c:catAx>
      <c:valAx>
        <c:axId val="901082896"/>
        <c:scaling>
          <c:orientation val="minMax"/>
          <c:max val="2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107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'1.1.2'!$A$29:$A$36</c:f>
              <c:strCache>
                <c:ptCount val="8"/>
                <c:pt idx="0">
                  <c:v>BA</c:v>
                </c:pt>
                <c:pt idx="1">
                  <c:v>NR</c:v>
                </c:pt>
                <c:pt idx="2">
                  <c:v>BB</c:v>
                </c:pt>
                <c:pt idx="3">
                  <c:v>KE</c:v>
                </c:pt>
                <c:pt idx="4">
                  <c:v>ZA</c:v>
                </c:pt>
                <c:pt idx="5">
                  <c:v>TT</c:v>
                </c:pt>
                <c:pt idx="6">
                  <c:v>TN</c:v>
                </c:pt>
                <c:pt idx="7">
                  <c:v>PO</c:v>
                </c:pt>
              </c:strCache>
            </c:strRef>
          </c:cat>
          <c:val>
            <c:numRef>
              <c:f>'1.1.2'!$B$29:$B$36</c:f>
              <c:numCache>
                <c:formatCode>0.0</c:formatCode>
                <c:ptCount val="8"/>
                <c:pt idx="0">
                  <c:v>142.96482412060303</c:v>
                </c:pt>
                <c:pt idx="1">
                  <c:v>112.81407035175879</c:v>
                </c:pt>
                <c:pt idx="2">
                  <c:v>112.31155778894475</c:v>
                </c:pt>
                <c:pt idx="3">
                  <c:v>95.979899497487452</c:v>
                </c:pt>
                <c:pt idx="4">
                  <c:v>87.688442211055289</c:v>
                </c:pt>
                <c:pt idx="5">
                  <c:v>85.678391959799001</c:v>
                </c:pt>
                <c:pt idx="6">
                  <c:v>82.663316582914575</c:v>
                </c:pt>
                <c:pt idx="7">
                  <c:v>81.4070351758794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CF-4DF6-AE93-523B331E3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112719"/>
        <c:axId val="400796575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strRef>
              <c:f>'1.1.2'!$A$29:$A$36</c:f>
              <c:strCache>
                <c:ptCount val="8"/>
                <c:pt idx="0">
                  <c:v>BA</c:v>
                </c:pt>
                <c:pt idx="1">
                  <c:v>NR</c:v>
                </c:pt>
                <c:pt idx="2">
                  <c:v>BB</c:v>
                </c:pt>
                <c:pt idx="3">
                  <c:v>KE</c:v>
                </c:pt>
                <c:pt idx="4">
                  <c:v>ZA</c:v>
                </c:pt>
                <c:pt idx="5">
                  <c:v>TT</c:v>
                </c:pt>
                <c:pt idx="6">
                  <c:v>TN</c:v>
                </c:pt>
                <c:pt idx="7">
                  <c:v>PO</c:v>
                </c:pt>
              </c:strCache>
            </c:strRef>
          </c:cat>
          <c:val>
            <c:numRef>
              <c:f>'1.1.2'!$C$29:$C$36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CF-4DF6-AE93-523B331E3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112719"/>
        <c:axId val="400796575"/>
      </c:lineChart>
      <c:catAx>
        <c:axId val="407112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00796575"/>
        <c:crosses val="autoZero"/>
        <c:auto val="1"/>
        <c:lblAlgn val="ctr"/>
        <c:lblOffset val="100"/>
        <c:noMultiLvlLbl val="0"/>
      </c:catAx>
      <c:valAx>
        <c:axId val="400796575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07112719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'1.1.3'!$A$17:$A$24</c:f>
              <c:strCache>
                <c:ptCount val="8"/>
                <c:pt idx="0">
                  <c:v>BA</c:v>
                </c:pt>
                <c:pt idx="1">
                  <c:v>TT</c:v>
                </c:pt>
                <c:pt idx="2">
                  <c:v>KE</c:v>
                </c:pt>
                <c:pt idx="3">
                  <c:v>TN</c:v>
                </c:pt>
                <c:pt idx="4">
                  <c:v>ZA</c:v>
                </c:pt>
                <c:pt idx="5">
                  <c:v>BB</c:v>
                </c:pt>
                <c:pt idx="6">
                  <c:v>NR</c:v>
                </c:pt>
                <c:pt idx="7">
                  <c:v>PO</c:v>
                </c:pt>
              </c:strCache>
            </c:strRef>
          </c:cat>
          <c:val>
            <c:numRef>
              <c:f>'1.1.3'!$B$17:$B$24</c:f>
              <c:numCache>
                <c:formatCode>0.0</c:formatCode>
                <c:ptCount val="8"/>
                <c:pt idx="0">
                  <c:v>204.09516901584516</c:v>
                </c:pt>
                <c:pt idx="1">
                  <c:v>119.49993382996729</c:v>
                </c:pt>
                <c:pt idx="2">
                  <c:v>103.95358339565379</c:v>
                </c:pt>
                <c:pt idx="3">
                  <c:v>97.917085240936856</c:v>
                </c:pt>
                <c:pt idx="4">
                  <c:v>73.510795601337549</c:v>
                </c:pt>
                <c:pt idx="5">
                  <c:v>72.121264267149584</c:v>
                </c:pt>
                <c:pt idx="6">
                  <c:v>63.32634464163327</c:v>
                </c:pt>
                <c:pt idx="7">
                  <c:v>62.635980661606972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F9-4DA2-9CF2-14649F81D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44378768"/>
        <c:axId val="644374192"/>
      </c:barChart>
      <c:lineChart>
        <c:grouping val="standard"/>
        <c:varyColors val="0"/>
        <c:ser>
          <c:idx val="1"/>
          <c:order val="1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'1.1.3'!$C$17:$C$24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F9-4DA2-9CF2-14649F81D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4378768"/>
        <c:axId val="644374192"/>
      </c:lineChart>
      <c:catAx>
        <c:axId val="644378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374192"/>
        <c:crosses val="autoZero"/>
        <c:auto val="1"/>
        <c:lblAlgn val="ctr"/>
        <c:lblOffset val="100"/>
        <c:noMultiLvlLbl val="0"/>
      </c:catAx>
      <c:valAx>
        <c:axId val="644374192"/>
        <c:scaling>
          <c:orientation val="minMax"/>
          <c:max val="2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378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66860</xdr:colOff>
      <xdr:row>45</xdr:row>
      <xdr:rowOff>59390</xdr:rowOff>
    </xdr:from>
    <xdr:to>
      <xdr:col>14</xdr:col>
      <xdr:colOff>571500</xdr:colOff>
      <xdr:row>67</xdr:row>
      <xdr:rowOff>190500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95064</xdr:colOff>
      <xdr:row>15</xdr:row>
      <xdr:rowOff>35485</xdr:rowOff>
    </xdr:from>
    <xdr:to>
      <xdr:col>13</xdr:col>
      <xdr:colOff>447115</xdr:colOff>
      <xdr:row>29</xdr:row>
      <xdr:rowOff>2801</xdr:rowOff>
    </xdr:to>
    <xdr:graphicFrame macro="">
      <xdr:nvGraphicFramePr>
        <xdr:cNvPr id="10" name="Graf 9">
          <a:extLst>
            <a:ext uri="{FF2B5EF4-FFF2-40B4-BE49-F238E27FC236}">
              <a16:creationId xmlns:a16="http://schemas.microsoft.com/office/drawing/2014/main" id="{A638C772-62C0-546D-88A8-AA32444C19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344205</xdr:colOff>
      <xdr:row>73</xdr:row>
      <xdr:rowOff>68916</xdr:rowOff>
    </xdr:from>
    <xdr:to>
      <xdr:col>21</xdr:col>
      <xdr:colOff>172196</xdr:colOff>
      <xdr:row>99</xdr:row>
      <xdr:rowOff>28575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233FC516-DE76-552D-6975-F0B85A7538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66488</xdr:colOff>
      <xdr:row>29</xdr:row>
      <xdr:rowOff>68355</xdr:rowOff>
    </xdr:from>
    <xdr:to>
      <xdr:col>7</xdr:col>
      <xdr:colOff>549088</xdr:colOff>
      <xdr:row>42</xdr:row>
      <xdr:rowOff>3174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639C6345-15C0-96C7-B7CD-0CF64551FC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86473</xdr:colOff>
      <xdr:row>15</xdr:row>
      <xdr:rowOff>102927</xdr:rowOff>
    </xdr:from>
    <xdr:to>
      <xdr:col>8</xdr:col>
      <xdr:colOff>403150</xdr:colOff>
      <xdr:row>26</xdr:row>
      <xdr:rowOff>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76012</xdr:colOff>
      <xdr:row>28</xdr:row>
      <xdr:rowOff>53975</xdr:rowOff>
    </xdr:from>
    <xdr:to>
      <xdr:col>8</xdr:col>
      <xdr:colOff>392689</xdr:colOff>
      <xdr:row>38</xdr:row>
      <xdr:rowOff>200092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F65E7158-422C-8E1C-13D9-89F6830FB0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126440</xdr:colOff>
      <xdr:row>30</xdr:row>
      <xdr:rowOff>131295</xdr:rowOff>
    </xdr:from>
    <xdr:to>
      <xdr:col>7</xdr:col>
      <xdr:colOff>443117</xdr:colOff>
      <xdr:row>41</xdr:row>
      <xdr:rowOff>94942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106454</xdr:colOff>
      <xdr:row>41</xdr:row>
      <xdr:rowOff>161738</xdr:rowOff>
    </xdr:from>
    <xdr:to>
      <xdr:col>7</xdr:col>
      <xdr:colOff>423131</xdr:colOff>
      <xdr:row>52</xdr:row>
      <xdr:rowOff>141447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1B22AE8F-76E0-3BAD-53F2-5C358750F7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48680</xdr:colOff>
      <xdr:row>29</xdr:row>
      <xdr:rowOff>27538</xdr:rowOff>
    </xdr:from>
    <xdr:to>
      <xdr:col>7</xdr:col>
      <xdr:colOff>130033</xdr:colOff>
      <xdr:row>39</xdr:row>
      <xdr:rowOff>173654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95249</xdr:colOff>
      <xdr:row>41</xdr:row>
      <xdr:rowOff>44451</xdr:rowOff>
    </xdr:from>
    <xdr:to>
      <xdr:col>7</xdr:col>
      <xdr:colOff>176602</xdr:colOff>
      <xdr:row>51</xdr:row>
      <xdr:rowOff>190568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12EDCE77-C5BA-672E-4C59-5FB89C48B7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47792</xdr:colOff>
      <xdr:row>30</xdr:row>
      <xdr:rowOff>36608</xdr:rowOff>
    </xdr:from>
    <xdr:to>
      <xdr:col>7</xdr:col>
      <xdr:colOff>297233</xdr:colOff>
      <xdr:row>40</xdr:row>
      <xdr:rowOff>182725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47748</xdr:colOff>
      <xdr:row>43</xdr:row>
      <xdr:rowOff>18427</xdr:rowOff>
    </xdr:from>
    <xdr:to>
      <xdr:col>7</xdr:col>
      <xdr:colOff>297189</xdr:colOff>
      <xdr:row>53</xdr:row>
      <xdr:rowOff>164543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C8BA2DC7-38BE-307C-6D7A-5D46CEFA76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88880</xdr:colOff>
      <xdr:row>56</xdr:row>
      <xdr:rowOff>107815</xdr:rowOff>
    </xdr:from>
    <xdr:to>
      <xdr:col>4</xdr:col>
      <xdr:colOff>1610698</xdr:colOff>
      <xdr:row>67</xdr:row>
      <xdr:rowOff>77065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86082</xdr:colOff>
      <xdr:row>68</xdr:row>
      <xdr:rowOff>39713</xdr:rowOff>
    </xdr:from>
    <xdr:to>
      <xdr:col>4</xdr:col>
      <xdr:colOff>1607900</xdr:colOff>
      <xdr:row>78</xdr:row>
      <xdr:rowOff>159343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5E1F6CA2-BDC3-22DD-1672-C247CE2F9D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88159</xdr:colOff>
      <xdr:row>56</xdr:row>
      <xdr:rowOff>20035</xdr:rowOff>
    </xdr:from>
    <xdr:to>
      <xdr:col>4</xdr:col>
      <xdr:colOff>1606266</xdr:colOff>
      <xdr:row>66</xdr:row>
      <xdr:rowOff>163003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86418</xdr:colOff>
      <xdr:row>69</xdr:row>
      <xdr:rowOff>29936</xdr:rowOff>
    </xdr:from>
    <xdr:to>
      <xdr:col>4</xdr:col>
      <xdr:colOff>1604525</xdr:colOff>
      <xdr:row>79</xdr:row>
      <xdr:rowOff>172904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39BC21B-327D-1F35-9AFC-DB88C5ED02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83607</xdr:colOff>
      <xdr:row>15</xdr:row>
      <xdr:rowOff>47978</xdr:rowOff>
    </xdr:from>
    <xdr:to>
      <xdr:col>9</xdr:col>
      <xdr:colOff>607</xdr:colOff>
      <xdr:row>26</xdr:row>
      <xdr:rowOff>35219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30692</xdr:colOff>
      <xdr:row>28</xdr:row>
      <xdr:rowOff>10584</xdr:rowOff>
    </xdr:from>
    <xdr:to>
      <xdr:col>8</xdr:col>
      <xdr:colOff>592668</xdr:colOff>
      <xdr:row>39</xdr:row>
      <xdr:rowOff>1001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A949AB0C-67CB-4305-9C42-F24CB76CBC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68751</xdr:colOff>
      <xdr:row>57</xdr:row>
      <xdr:rowOff>30707</xdr:rowOff>
    </xdr:from>
    <xdr:to>
      <xdr:col>4</xdr:col>
      <xdr:colOff>1586858</xdr:colOff>
      <xdr:row>67</xdr:row>
      <xdr:rowOff>173675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25641</xdr:colOff>
      <xdr:row>70</xdr:row>
      <xdr:rowOff>26733</xdr:rowOff>
    </xdr:from>
    <xdr:to>
      <xdr:col>4</xdr:col>
      <xdr:colOff>1543748</xdr:colOff>
      <xdr:row>81</xdr:row>
      <xdr:rowOff>2333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2C3B53B8-834A-8554-6E9E-CEE916F2E9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38807</xdr:colOff>
      <xdr:row>57</xdr:row>
      <xdr:rowOff>66875</xdr:rowOff>
    </xdr:from>
    <xdr:to>
      <xdr:col>4</xdr:col>
      <xdr:colOff>1556914</xdr:colOff>
      <xdr:row>68</xdr:row>
      <xdr:rowOff>29775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101653</xdr:colOff>
      <xdr:row>70</xdr:row>
      <xdr:rowOff>49146</xdr:rowOff>
    </xdr:from>
    <xdr:to>
      <xdr:col>4</xdr:col>
      <xdr:colOff>1626110</xdr:colOff>
      <xdr:row>81</xdr:row>
      <xdr:rowOff>18396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8B8870AF-4DAF-0372-12FD-7413706AAF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34927</xdr:colOff>
      <xdr:row>57</xdr:row>
      <xdr:rowOff>26609</xdr:rowOff>
    </xdr:from>
    <xdr:to>
      <xdr:col>4</xdr:col>
      <xdr:colOff>1553034</xdr:colOff>
      <xdr:row>68</xdr:row>
      <xdr:rowOff>2209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47624</xdr:colOff>
      <xdr:row>70</xdr:row>
      <xdr:rowOff>74384</xdr:rowOff>
    </xdr:from>
    <xdr:to>
      <xdr:col>4</xdr:col>
      <xdr:colOff>1565731</xdr:colOff>
      <xdr:row>81</xdr:row>
      <xdr:rowOff>46809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EB9BAB6-6085-00FF-6799-DA1F1DC4E7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106461</xdr:colOff>
      <xdr:row>29</xdr:row>
      <xdr:rowOff>45942</xdr:rowOff>
    </xdr:from>
    <xdr:to>
      <xdr:col>7</xdr:col>
      <xdr:colOff>400726</xdr:colOff>
      <xdr:row>40</xdr:row>
      <xdr:rowOff>35175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77642</xdr:colOff>
      <xdr:row>42</xdr:row>
      <xdr:rowOff>54802</xdr:rowOff>
    </xdr:from>
    <xdr:to>
      <xdr:col>7</xdr:col>
      <xdr:colOff>368732</xdr:colOff>
      <xdr:row>53</xdr:row>
      <xdr:rowOff>40861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A36692B-21A3-C074-8A0D-621415395A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31748</xdr:colOff>
      <xdr:row>30</xdr:row>
      <xdr:rowOff>39865</xdr:rowOff>
    </xdr:from>
    <xdr:to>
      <xdr:col>7</xdr:col>
      <xdr:colOff>128665</xdr:colOff>
      <xdr:row>41</xdr:row>
      <xdr:rowOff>27106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76198</xdr:colOff>
      <xdr:row>43</xdr:row>
      <xdr:rowOff>28576</xdr:rowOff>
    </xdr:from>
    <xdr:to>
      <xdr:col>7</xdr:col>
      <xdr:colOff>173115</xdr:colOff>
      <xdr:row>54</xdr:row>
      <xdr:rowOff>12643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F6F5A031-0850-B518-208A-316D9B2FD3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40548</xdr:colOff>
      <xdr:row>30</xdr:row>
      <xdr:rowOff>73130</xdr:rowOff>
    </xdr:from>
    <xdr:to>
      <xdr:col>7</xdr:col>
      <xdr:colOff>77077</xdr:colOff>
      <xdr:row>41</xdr:row>
      <xdr:rowOff>59189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69665</xdr:colOff>
      <xdr:row>43</xdr:row>
      <xdr:rowOff>9151</xdr:rowOff>
    </xdr:from>
    <xdr:to>
      <xdr:col>7</xdr:col>
      <xdr:colOff>106194</xdr:colOff>
      <xdr:row>54</xdr:row>
      <xdr:rowOff>20797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4D898FFC-4CE0-0258-9EA6-A00F7AA421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67796</xdr:colOff>
      <xdr:row>30</xdr:row>
      <xdr:rowOff>64560</xdr:rowOff>
    </xdr:from>
    <xdr:to>
      <xdr:col>8</xdr:col>
      <xdr:colOff>25885</xdr:colOff>
      <xdr:row>41</xdr:row>
      <xdr:rowOff>50619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59205</xdr:colOff>
      <xdr:row>43</xdr:row>
      <xdr:rowOff>10646</xdr:rowOff>
    </xdr:from>
    <xdr:to>
      <xdr:col>8</xdr:col>
      <xdr:colOff>17294</xdr:colOff>
      <xdr:row>54</xdr:row>
      <xdr:rowOff>3055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77DF1CA0-2F7D-D65B-38B7-35DAEF07C4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73723</xdr:colOff>
      <xdr:row>16</xdr:row>
      <xdr:rowOff>29977</xdr:rowOff>
    </xdr:from>
    <xdr:to>
      <xdr:col>9</xdr:col>
      <xdr:colOff>43017</xdr:colOff>
      <xdr:row>26</xdr:row>
      <xdr:rowOff>169743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115234</xdr:colOff>
      <xdr:row>29</xdr:row>
      <xdr:rowOff>64060</xdr:rowOff>
    </xdr:from>
    <xdr:to>
      <xdr:col>9</xdr:col>
      <xdr:colOff>84528</xdr:colOff>
      <xdr:row>40</xdr:row>
      <xdr:rowOff>11645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2260CDAD-A532-59EE-CF1E-ED2E284C9C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79126</xdr:colOff>
      <xdr:row>57</xdr:row>
      <xdr:rowOff>11266</xdr:rowOff>
    </xdr:from>
    <xdr:to>
      <xdr:col>4</xdr:col>
      <xdr:colOff>1594832</xdr:colOff>
      <xdr:row>67</xdr:row>
      <xdr:rowOff>173443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56031</xdr:colOff>
      <xdr:row>70</xdr:row>
      <xdr:rowOff>37914</xdr:rowOff>
    </xdr:from>
    <xdr:to>
      <xdr:col>4</xdr:col>
      <xdr:colOff>1578087</xdr:colOff>
      <xdr:row>81</xdr:row>
      <xdr:rowOff>17623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4ACBBB4-526A-5383-DEB6-4795E7EC05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95432</xdr:colOff>
      <xdr:row>31</xdr:row>
      <xdr:rowOff>11600</xdr:rowOff>
    </xdr:from>
    <xdr:to>
      <xdr:col>7</xdr:col>
      <xdr:colOff>456932</xdr:colOff>
      <xdr:row>41</xdr:row>
      <xdr:rowOff>151366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31189</xdr:colOff>
      <xdr:row>44</xdr:row>
      <xdr:rowOff>20356</xdr:rowOff>
    </xdr:from>
    <xdr:to>
      <xdr:col>7</xdr:col>
      <xdr:colOff>392689</xdr:colOff>
      <xdr:row>54</xdr:row>
      <xdr:rowOff>160122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8BA58E4F-E008-7E8C-5D5E-D40AC1D35E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0.19412</cdr:x>
      <cdr:y>0.02397</cdr:y>
    </cdr:from>
    <cdr:to>
      <cdr:x>0.3462</cdr:x>
      <cdr:y>0.12697</cdr:y>
    </cdr:to>
    <cdr:sp macro="" textlink="">
      <cdr:nvSpPr>
        <cdr:cNvPr id="2" name="Oválna bublina 1"/>
        <cdr:cNvSpPr/>
      </cdr:nvSpPr>
      <cdr:spPr>
        <a:xfrm xmlns:a="http://schemas.openxmlformats.org/drawingml/2006/main">
          <a:off x="887506" y="65742"/>
          <a:ext cx="695325" cy="282575"/>
        </a:xfrm>
        <a:prstGeom xmlns:a="http://schemas.openxmlformats.org/drawingml/2006/main" prst="wedgeEllipseCallout">
          <a:avLst>
            <a:gd name="adj1" fmla="val -81231"/>
            <a:gd name="adj2" fmla="val 25702"/>
          </a:avLst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sk-SK" sz="900">
              <a:solidFill>
                <a:sysClr val="windowText" lastClr="000000"/>
              </a:solidFill>
            </a:rPr>
            <a:t>292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96609</xdr:colOff>
      <xdr:row>58</xdr:row>
      <xdr:rowOff>27917</xdr:rowOff>
    </xdr:from>
    <xdr:to>
      <xdr:col>4</xdr:col>
      <xdr:colOff>1614716</xdr:colOff>
      <xdr:row>69</xdr:row>
      <xdr:rowOff>30732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85270</xdr:colOff>
      <xdr:row>71</xdr:row>
      <xdr:rowOff>39914</xdr:rowOff>
    </xdr:from>
    <xdr:to>
      <xdr:col>4</xdr:col>
      <xdr:colOff>1603377</xdr:colOff>
      <xdr:row>82</xdr:row>
      <xdr:rowOff>36378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2FBF9F5-9A72-4DF2-DB5F-9837914A04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103305</xdr:colOff>
      <xdr:row>48</xdr:row>
      <xdr:rowOff>9151</xdr:rowOff>
    </xdr:from>
    <xdr:to>
      <xdr:col>18</xdr:col>
      <xdr:colOff>519234</xdr:colOff>
      <xdr:row>58</xdr:row>
      <xdr:rowOff>161644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D294369C-5769-2D61-3A5B-093668720A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48078</xdr:colOff>
      <xdr:row>65</xdr:row>
      <xdr:rowOff>8377</xdr:rowOff>
    </xdr:from>
    <xdr:to>
      <xdr:col>18</xdr:col>
      <xdr:colOff>464007</xdr:colOff>
      <xdr:row>75</xdr:row>
      <xdr:rowOff>160870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F5E2A59F-FB8C-3F83-4DF8-03520B926A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0.24192</cdr:x>
      <cdr:y>0.07384</cdr:y>
    </cdr:from>
    <cdr:to>
      <cdr:x>0.38222</cdr:x>
      <cdr:y>0.20303</cdr:y>
    </cdr:to>
    <cdr:sp macro="" textlink="">
      <cdr:nvSpPr>
        <cdr:cNvPr id="2" name="Oválna bublina 1"/>
        <cdr:cNvSpPr/>
      </cdr:nvSpPr>
      <cdr:spPr>
        <a:xfrm xmlns:a="http://schemas.openxmlformats.org/drawingml/2006/main">
          <a:off x="1111623" y="207682"/>
          <a:ext cx="644668" cy="363360"/>
        </a:xfrm>
        <a:prstGeom xmlns:a="http://schemas.openxmlformats.org/drawingml/2006/main" prst="wedgeEllipseCallout">
          <a:avLst>
            <a:gd name="adj1" fmla="val -85797"/>
            <a:gd name="adj2" fmla="val -12500"/>
          </a:avLst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>
              <a:solidFill>
                <a:sysClr val="windowText" lastClr="000000"/>
              </a:solidFill>
            </a:rPr>
            <a:t>420</a:t>
          </a:r>
          <a:endParaRPr lang="sk-SK" sz="9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74359</xdr:colOff>
      <xdr:row>15</xdr:row>
      <xdr:rowOff>37966</xdr:rowOff>
    </xdr:from>
    <xdr:to>
      <xdr:col>9</xdr:col>
      <xdr:colOff>46828</xdr:colOff>
      <xdr:row>25</xdr:row>
      <xdr:rowOff>180907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90953</xdr:colOff>
      <xdr:row>27</xdr:row>
      <xdr:rowOff>48090</xdr:rowOff>
    </xdr:from>
    <xdr:to>
      <xdr:col>9</xdr:col>
      <xdr:colOff>63422</xdr:colOff>
      <xdr:row>37</xdr:row>
      <xdr:rowOff>191031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24F1EF49-E31D-8678-664E-261A0B395B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58589</xdr:colOff>
      <xdr:row>15</xdr:row>
      <xdr:rowOff>28975</xdr:rowOff>
    </xdr:from>
    <xdr:to>
      <xdr:col>8</xdr:col>
      <xdr:colOff>596982</xdr:colOff>
      <xdr:row>25</xdr:row>
      <xdr:rowOff>141554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103187</xdr:colOff>
      <xdr:row>27</xdr:row>
      <xdr:rowOff>64861</xdr:rowOff>
    </xdr:from>
    <xdr:to>
      <xdr:col>9</xdr:col>
      <xdr:colOff>29258</xdr:colOff>
      <xdr:row>37</xdr:row>
      <xdr:rowOff>183789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263877A4-26B2-94BE-B1A5-D52A6A8EE5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83562</xdr:colOff>
      <xdr:row>32</xdr:row>
      <xdr:rowOff>45465</xdr:rowOff>
    </xdr:from>
    <xdr:to>
      <xdr:col>8</xdr:col>
      <xdr:colOff>377026</xdr:colOff>
      <xdr:row>42</xdr:row>
      <xdr:rowOff>164394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46397</xdr:colOff>
      <xdr:row>44</xdr:row>
      <xdr:rowOff>29828</xdr:rowOff>
    </xdr:from>
    <xdr:to>
      <xdr:col>8</xdr:col>
      <xdr:colOff>339861</xdr:colOff>
      <xdr:row>54</xdr:row>
      <xdr:rowOff>142407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5B2CEC0C-E8A8-9359-B58E-FE97ACA4A2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0.21544</cdr:x>
      <cdr:y>0.05858</cdr:y>
    </cdr:from>
    <cdr:to>
      <cdr:x>0.39995</cdr:x>
      <cdr:y>0.1796</cdr:y>
    </cdr:to>
    <cdr:sp macro="" textlink="">
      <cdr:nvSpPr>
        <cdr:cNvPr id="2" name="Oválna bublina 1"/>
        <cdr:cNvSpPr/>
      </cdr:nvSpPr>
      <cdr:spPr>
        <a:xfrm xmlns:a="http://schemas.openxmlformats.org/drawingml/2006/main">
          <a:off x="774216" y="126161"/>
          <a:ext cx="663047" cy="260627"/>
        </a:xfrm>
        <a:prstGeom xmlns:a="http://schemas.openxmlformats.org/drawingml/2006/main" prst="wedgeEllipseCallout">
          <a:avLst>
            <a:gd name="adj1" fmla="val -85797"/>
            <a:gd name="adj2" fmla="val -12500"/>
          </a:avLst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>
              <a:solidFill>
                <a:sysClr val="windowText" lastClr="000000"/>
              </a:solidFill>
            </a:rPr>
            <a:t>379</a:t>
          </a:r>
          <a:endParaRPr lang="sk-SK" sz="900">
            <a:solidFill>
              <a:sysClr val="windowText" lastClr="000000"/>
            </a:solidFill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76906</xdr:colOff>
      <xdr:row>29</xdr:row>
      <xdr:rowOff>66020</xdr:rowOff>
    </xdr:from>
    <xdr:to>
      <xdr:col>8</xdr:col>
      <xdr:colOff>302334</xdr:colOff>
      <xdr:row>39</xdr:row>
      <xdr:rowOff>188123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78242</xdr:colOff>
      <xdr:row>41</xdr:row>
      <xdr:rowOff>35605</xdr:rowOff>
    </xdr:from>
    <xdr:to>
      <xdr:col>8</xdr:col>
      <xdr:colOff>303670</xdr:colOff>
      <xdr:row>51</xdr:row>
      <xdr:rowOff>154533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239FC63-F185-2561-8187-3D5244E13A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44451</xdr:colOff>
      <xdr:row>30</xdr:row>
      <xdr:rowOff>46566</xdr:rowOff>
    </xdr:from>
    <xdr:to>
      <xdr:col>7</xdr:col>
      <xdr:colOff>730922</xdr:colOff>
      <xdr:row>40</xdr:row>
      <xdr:rowOff>192682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56029</xdr:colOff>
      <xdr:row>30</xdr:row>
      <xdr:rowOff>57150</xdr:rowOff>
    </xdr:from>
    <xdr:to>
      <xdr:col>18</xdr:col>
      <xdr:colOff>596823</xdr:colOff>
      <xdr:row>40</xdr:row>
      <xdr:rowOff>196916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D76E9D87-3D7C-7F80-728C-BA92A24078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VAIA paleta farieb">
      <a:dk1>
        <a:srgbClr val="000000"/>
      </a:dk1>
      <a:lt1>
        <a:srgbClr val="FFFFFF"/>
      </a:lt1>
      <a:dk2>
        <a:srgbClr val="00C5DB"/>
      </a:dk2>
      <a:lt2>
        <a:srgbClr val="1E22AA"/>
      </a:lt2>
      <a:accent1>
        <a:srgbClr val="E10600"/>
      </a:accent1>
      <a:accent2>
        <a:srgbClr val="FF6900"/>
      </a:accent2>
      <a:accent3>
        <a:srgbClr val="4A53B8"/>
      </a:accent3>
      <a:accent4>
        <a:srgbClr val="6FDCE8"/>
      </a:accent4>
      <a:accent5>
        <a:srgbClr val="E04943"/>
      </a:accent5>
      <a:accent6>
        <a:srgbClr val="FF974D"/>
      </a:accent6>
      <a:hlink>
        <a:srgbClr val="293B97"/>
      </a:hlink>
      <a:folHlink>
        <a:srgbClr val="00C5DB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VAIA paleta farieb">
    <a:dk1>
      <a:srgbClr val="000000"/>
    </a:dk1>
    <a:lt1>
      <a:srgbClr val="FFFFFF"/>
    </a:lt1>
    <a:dk2>
      <a:srgbClr val="00C5DB"/>
    </a:dk2>
    <a:lt2>
      <a:srgbClr val="1E22AA"/>
    </a:lt2>
    <a:accent1>
      <a:srgbClr val="E10600"/>
    </a:accent1>
    <a:accent2>
      <a:srgbClr val="FF6900"/>
    </a:accent2>
    <a:accent3>
      <a:srgbClr val="4A53B8"/>
    </a:accent3>
    <a:accent4>
      <a:srgbClr val="6FDCE8"/>
    </a:accent4>
    <a:accent5>
      <a:srgbClr val="E04943"/>
    </a:accent5>
    <a:accent6>
      <a:srgbClr val="FF974D"/>
    </a:accent6>
    <a:hlink>
      <a:srgbClr val="293B97"/>
    </a:hlink>
    <a:folHlink>
      <a:srgbClr val="00C5DB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VAIA paleta farieb">
    <a:dk1>
      <a:srgbClr val="000000"/>
    </a:dk1>
    <a:lt1>
      <a:srgbClr val="FFFFFF"/>
    </a:lt1>
    <a:dk2>
      <a:srgbClr val="00C5DB"/>
    </a:dk2>
    <a:lt2>
      <a:srgbClr val="1E22AA"/>
    </a:lt2>
    <a:accent1>
      <a:srgbClr val="E10600"/>
    </a:accent1>
    <a:accent2>
      <a:srgbClr val="FF6900"/>
    </a:accent2>
    <a:accent3>
      <a:srgbClr val="4A53B8"/>
    </a:accent3>
    <a:accent4>
      <a:srgbClr val="6FDCE8"/>
    </a:accent4>
    <a:accent5>
      <a:srgbClr val="E04943"/>
    </a:accent5>
    <a:accent6>
      <a:srgbClr val="FF974D"/>
    </a:accent6>
    <a:hlink>
      <a:srgbClr val="293B97"/>
    </a:hlink>
    <a:folHlink>
      <a:srgbClr val="00C5DB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VAIA paleta farieb">
    <a:dk1>
      <a:srgbClr val="000000"/>
    </a:dk1>
    <a:lt1>
      <a:srgbClr val="FFFFFF"/>
    </a:lt1>
    <a:dk2>
      <a:srgbClr val="00C5DB"/>
    </a:dk2>
    <a:lt2>
      <a:srgbClr val="1E22AA"/>
    </a:lt2>
    <a:accent1>
      <a:srgbClr val="E10600"/>
    </a:accent1>
    <a:accent2>
      <a:srgbClr val="FF6900"/>
    </a:accent2>
    <a:accent3>
      <a:srgbClr val="4A53B8"/>
    </a:accent3>
    <a:accent4>
      <a:srgbClr val="6FDCE8"/>
    </a:accent4>
    <a:accent5>
      <a:srgbClr val="E04943"/>
    </a:accent5>
    <a:accent6>
      <a:srgbClr val="FF974D"/>
    </a:accent6>
    <a:hlink>
      <a:srgbClr val="293B97"/>
    </a:hlink>
    <a:folHlink>
      <a:srgbClr val="00C5DB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VAIA paleta farieb">
    <a:dk1>
      <a:srgbClr val="000000"/>
    </a:dk1>
    <a:lt1>
      <a:srgbClr val="FFFFFF"/>
    </a:lt1>
    <a:dk2>
      <a:srgbClr val="00C5DB"/>
    </a:dk2>
    <a:lt2>
      <a:srgbClr val="1E22AA"/>
    </a:lt2>
    <a:accent1>
      <a:srgbClr val="E10600"/>
    </a:accent1>
    <a:accent2>
      <a:srgbClr val="FF6900"/>
    </a:accent2>
    <a:accent3>
      <a:srgbClr val="4A53B8"/>
    </a:accent3>
    <a:accent4>
      <a:srgbClr val="6FDCE8"/>
    </a:accent4>
    <a:accent5>
      <a:srgbClr val="E04943"/>
    </a:accent5>
    <a:accent6>
      <a:srgbClr val="FF974D"/>
    </a:accent6>
    <a:hlink>
      <a:srgbClr val="293B97"/>
    </a:hlink>
    <a:folHlink>
      <a:srgbClr val="00C5DB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VAIA paleta farieb">
    <a:dk1>
      <a:srgbClr val="000000"/>
    </a:dk1>
    <a:lt1>
      <a:srgbClr val="FFFFFF"/>
    </a:lt1>
    <a:dk2>
      <a:srgbClr val="00C5DB"/>
    </a:dk2>
    <a:lt2>
      <a:srgbClr val="1E22AA"/>
    </a:lt2>
    <a:accent1>
      <a:srgbClr val="E10600"/>
    </a:accent1>
    <a:accent2>
      <a:srgbClr val="FF6900"/>
    </a:accent2>
    <a:accent3>
      <a:srgbClr val="4A53B8"/>
    </a:accent3>
    <a:accent4>
      <a:srgbClr val="6FDCE8"/>
    </a:accent4>
    <a:accent5>
      <a:srgbClr val="E04943"/>
    </a:accent5>
    <a:accent6>
      <a:srgbClr val="FF974D"/>
    </a:accent6>
    <a:hlink>
      <a:srgbClr val="293B97"/>
    </a:hlink>
    <a:folHlink>
      <a:srgbClr val="00C5DB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VAIA paleta farieb">
    <a:dk1>
      <a:srgbClr val="000000"/>
    </a:dk1>
    <a:lt1>
      <a:srgbClr val="FFFFFF"/>
    </a:lt1>
    <a:dk2>
      <a:srgbClr val="00C5DB"/>
    </a:dk2>
    <a:lt2>
      <a:srgbClr val="1E22AA"/>
    </a:lt2>
    <a:accent1>
      <a:srgbClr val="E10600"/>
    </a:accent1>
    <a:accent2>
      <a:srgbClr val="FF6900"/>
    </a:accent2>
    <a:accent3>
      <a:srgbClr val="4A53B8"/>
    </a:accent3>
    <a:accent4>
      <a:srgbClr val="6FDCE8"/>
    </a:accent4>
    <a:accent5>
      <a:srgbClr val="E04943"/>
    </a:accent5>
    <a:accent6>
      <a:srgbClr val="FF974D"/>
    </a:accent6>
    <a:hlink>
      <a:srgbClr val="293B97"/>
    </a:hlink>
    <a:folHlink>
      <a:srgbClr val="00C5DB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VAIA paleta farieb">
    <a:dk1>
      <a:srgbClr val="000000"/>
    </a:dk1>
    <a:lt1>
      <a:srgbClr val="FFFFFF"/>
    </a:lt1>
    <a:dk2>
      <a:srgbClr val="00C5DB"/>
    </a:dk2>
    <a:lt2>
      <a:srgbClr val="1E22AA"/>
    </a:lt2>
    <a:accent1>
      <a:srgbClr val="E10600"/>
    </a:accent1>
    <a:accent2>
      <a:srgbClr val="FF6900"/>
    </a:accent2>
    <a:accent3>
      <a:srgbClr val="4A53B8"/>
    </a:accent3>
    <a:accent4>
      <a:srgbClr val="6FDCE8"/>
    </a:accent4>
    <a:accent5>
      <a:srgbClr val="E04943"/>
    </a:accent5>
    <a:accent6>
      <a:srgbClr val="FF974D"/>
    </a:accent6>
    <a:hlink>
      <a:srgbClr val="293B97"/>
    </a:hlink>
    <a:folHlink>
      <a:srgbClr val="00C5DB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VAIA paleta farieb">
    <a:dk1>
      <a:srgbClr val="000000"/>
    </a:dk1>
    <a:lt1>
      <a:srgbClr val="FFFFFF"/>
    </a:lt1>
    <a:dk2>
      <a:srgbClr val="00C5DB"/>
    </a:dk2>
    <a:lt2>
      <a:srgbClr val="1E22AA"/>
    </a:lt2>
    <a:accent1>
      <a:srgbClr val="E10600"/>
    </a:accent1>
    <a:accent2>
      <a:srgbClr val="FF6900"/>
    </a:accent2>
    <a:accent3>
      <a:srgbClr val="4A53B8"/>
    </a:accent3>
    <a:accent4>
      <a:srgbClr val="6FDCE8"/>
    </a:accent4>
    <a:accent5>
      <a:srgbClr val="E04943"/>
    </a:accent5>
    <a:accent6>
      <a:srgbClr val="FF974D"/>
    </a:accent6>
    <a:hlink>
      <a:srgbClr val="293B97"/>
    </a:hlink>
    <a:folHlink>
      <a:srgbClr val="00C5DB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VAIA paleta farieb">
    <a:dk1>
      <a:srgbClr val="000000"/>
    </a:dk1>
    <a:lt1>
      <a:srgbClr val="FFFFFF"/>
    </a:lt1>
    <a:dk2>
      <a:srgbClr val="00C5DB"/>
    </a:dk2>
    <a:lt2>
      <a:srgbClr val="1E22AA"/>
    </a:lt2>
    <a:accent1>
      <a:srgbClr val="E10600"/>
    </a:accent1>
    <a:accent2>
      <a:srgbClr val="FF6900"/>
    </a:accent2>
    <a:accent3>
      <a:srgbClr val="4A53B8"/>
    </a:accent3>
    <a:accent4>
      <a:srgbClr val="6FDCE8"/>
    </a:accent4>
    <a:accent5>
      <a:srgbClr val="E04943"/>
    </a:accent5>
    <a:accent6>
      <a:srgbClr val="FF974D"/>
    </a:accent6>
    <a:hlink>
      <a:srgbClr val="293B97"/>
    </a:hlink>
    <a:folHlink>
      <a:srgbClr val="00C5DB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U98"/>
  <sheetViews>
    <sheetView tabSelected="1" zoomScale="70" zoomScaleNormal="70" workbookViewId="0">
      <selection activeCell="A2" sqref="A2"/>
    </sheetView>
  </sheetViews>
  <sheetFormatPr defaultRowHeight="14.5" x14ac:dyDescent="0.35"/>
  <cols>
    <col min="1" max="1" width="19.453125" customWidth="1"/>
    <col min="2" max="2" width="14.81640625" customWidth="1"/>
    <col min="3" max="3" width="14.1796875" customWidth="1"/>
    <col min="7" max="7" width="9.36328125" customWidth="1"/>
  </cols>
  <sheetData>
    <row r="1" spans="1:14" ht="21" x14ac:dyDescent="0.5">
      <c r="A1" s="142" t="s">
        <v>323</v>
      </c>
      <c r="F1" s="5"/>
    </row>
    <row r="2" spans="1:14" x14ac:dyDescent="0.35">
      <c r="F2" s="195" t="s">
        <v>294</v>
      </c>
    </row>
    <row r="3" spans="1:14" ht="25.5" customHeight="1" x14ac:dyDescent="0.35">
      <c r="A3" s="3"/>
      <c r="B3" s="257">
        <v>2021</v>
      </c>
      <c r="C3" s="245">
        <v>2022</v>
      </c>
      <c r="D3" s="245">
        <v>2023</v>
      </c>
      <c r="F3" s="260" t="s">
        <v>58</v>
      </c>
      <c r="G3" s="260" t="s">
        <v>59</v>
      </c>
      <c r="H3" s="31"/>
      <c r="I3" s="31"/>
      <c r="J3" s="30"/>
      <c r="K3" s="31"/>
      <c r="L3" s="30"/>
      <c r="M3" s="31"/>
    </row>
    <row r="4" spans="1:14" ht="15.5" x14ac:dyDescent="0.35">
      <c r="A4" s="4" t="s">
        <v>0</v>
      </c>
      <c r="B4" s="16">
        <f>AVERAGE('1.1.1'!F5,'1.1.2'!F5,'1.1.3'!J5,'1.2.1'!F5,'1.2.2'!F5,'1.2.3'!F5,'1.3.2'!F5,'2.1.1'!F5,'2.1.3'!F5,'2.2.1'!F5,'2.2.2'!F5,'2.2.3'!F5,'2.3.2'!F5,'3.1.1'!F5,'3.1.2'!F5,'3.2.1'!F5,'3.3.1'!F5,'3.3.2'!F5,'3.3.3'!F5,'4.1.1'!F5,'4.1.2'!F5,'4.2.2'!F5,'4.2.3'!F5,'4.3.2'!F5)</f>
        <v>100</v>
      </c>
      <c r="C4" s="16">
        <f>AVERAGE('1.1.1'!G5,'1.1.2'!G5,'1.1.3'!K5,'1.2.1'!G5,'1.2.2'!G5,'1.2.3'!G5,'1.3.2'!G5,'2.1.1'!G5,'2.1.3'!G5,'2.2.1'!G5,'2.2.2'!G5,'2.2.3'!G5,'2.3.2'!G5,'3.1.1'!G5,'3.1.2'!G5,'3.2.1'!G5,'3.3.1'!G5,'3.3.2'!G5,'3.3.3'!G5,'4.1.1'!G5,'4.1.2'!G5,'4.2.2'!G5,'4.2.3'!G5,'4.3.2'!G5)</f>
        <v>100</v>
      </c>
      <c r="D4" s="16">
        <f>AVERAGE('1.1.1'!H5,'1.1.2'!H5,'1.1.3'!L5,'1.2.1'!H5,'1.2.2'!H5,'1.2.3'!H5,'1.3.2'!H5,'2.1.1'!H5,'2.1.3'!H5,'2.2.1'!H5,'2.2.2'!H5,'2.2.3'!H5,'2.3.2'!H5,'3.1.1'!H5,'3.1.2'!H5,'3.2.1'!H5,'3.3.1'!H5,'3.3.2'!H5,'3.3.3'!H5,'4.1.1'!H5,'4.1.2'!H5,'4.2.2'!H5,'4.2.3'!H5,'4.3.2'!H5)</f>
        <v>100</v>
      </c>
      <c r="E4" s="16"/>
      <c r="F4" s="16">
        <f>AVERAGE('1.1.1'!N5,'1.1.2'!N5,'1.1.3'!R5,'1.2.1'!N5,'1.2.2'!N5,'1.2.3'!N5,'1.3.2'!N5,'2.1.1'!N5,'2.1.3'!N5,'2.2.1'!N5,'2.2.2'!N5,'2.2.3'!N5,'2.3.2'!N5,'3.1.1'!N5,'3.1.2'!N5,'3.2.1'!N5,'3.3.1'!N5,'3.3.2'!N5,'3.3.3'!N5,'4.1.1'!N5,'4.1.2'!N5,'4.2.2'!N5,'4.2.3'!N5,'4.3.2'!N5)</f>
        <v>-0.94522151277558031</v>
      </c>
      <c r="G4" s="16">
        <f>AVERAGE('1.1.1'!O5,'1.1.2'!O5,'1.1.3'!S5,'1.2.1'!O5,'1.2.2'!O5,'1.2.3'!O5,'1.3.2'!O5,'2.1.1'!O5,'2.1.3'!O5,'2.2.1'!O5,'2.2.2'!O5,'2.2.3'!O5,'2.3.2'!O5,'3.1.1'!O5,'3.1.2'!O5,'3.2.1'!O5,'3.3.1'!O5,'3.3.2'!O5,'3.3.3'!O5,'4.1.1'!O5,'4.1.2'!O5,'4.2.2'!O5,'4.2.3'!O5,'4.3.2'!O5)</f>
        <v>5.1377760007893363</v>
      </c>
      <c r="H4" s="16"/>
      <c r="I4" s="12"/>
      <c r="N4" s="2"/>
    </row>
    <row r="5" spans="1:14" ht="15.5" x14ac:dyDescent="0.35">
      <c r="A5" s="1"/>
      <c r="B5" s="16"/>
      <c r="C5" s="16"/>
      <c r="F5" s="16"/>
      <c r="G5" s="12"/>
      <c r="H5" s="12"/>
      <c r="I5" s="12"/>
      <c r="N5" s="2"/>
    </row>
    <row r="6" spans="1:14" ht="15.5" x14ac:dyDescent="0.35">
      <c r="A6" s="4" t="s">
        <v>1</v>
      </c>
      <c r="B6" s="16">
        <f>AVERAGE('1.1.1'!F7,'1.1.2'!F7,'1.1.3'!J7,'1.2.1'!F7,'1.2.2'!F7,'1.2.3'!F7,'1.3.2'!F7,'2.1.1'!F7,'2.1.3'!F7,'2.2.1'!F7,'2.2.2'!F7,'2.2.3'!F7,'2.3.2'!F7,'3.1.1'!F7,'3.1.2'!F7,'3.2.1'!F7,'3.3.1'!F7,'3.3.2'!F7,'3.3.3'!F7,'4.1.1'!F7,'4.1.2'!F7,'4.2.2'!F7,'4.2.3'!F7,'4.3.2'!F7)</f>
        <v>162.6356731389026</v>
      </c>
      <c r="C6" s="16">
        <f>AVERAGE('1.1.1'!G7,'1.1.2'!G7,'1.1.3'!K7,'1.2.1'!G7,'1.2.2'!G7,'1.2.3'!G7,'1.3.2'!G7,'2.1.1'!G7,'2.1.3'!G7,'2.2.1'!G7,'2.2.2'!G7,'2.2.3'!G7,'2.3.2'!G7,'3.1.1'!G7,'3.1.2'!G7,'3.2.1'!G7,'3.3.1'!G7,'3.3.2'!G7,'3.3.3'!G7,'4.1.1'!G7,'4.1.2'!G7,'4.2.2'!G7,'4.2.3'!G7,'4.3.2'!G7)</f>
        <v>168.95948004960584</v>
      </c>
      <c r="D6" s="222">
        <f>AVERAGE('1.1.1'!H7,'1.1.2'!H7,'1.1.3'!L7,'1.2.1'!H7,'1.2.2'!H7,'1.2.3'!H7,'1.3.2'!H7,'2.1.1'!H7,'2.1.3'!H7,'2.2.1'!H7,'2.2.2'!H7,'2.2.3'!H7,'2.3.2'!H7,'3.1.1'!H7,'3.1.2'!H7,'3.2.1'!H7,'3.3.1'!H7,'3.3.2'!H7,'3.3.3'!H7,'4.1.1'!H7,'4.1.2'!H7,'4.2.2'!H7,'4.2.3'!H7,'4.3.2'!H7)</f>
        <v>167.42447279364868</v>
      </c>
      <c r="E6" s="27"/>
      <c r="F6" s="16">
        <f>AVERAGE('1.1.1'!N7,'1.1.2'!N7,'1.1.3'!R7,'1.2.1'!N7,'1.2.2'!N7,'1.2.3'!N7,'1.3.2'!N7,'2.1.1'!N7,'2.1.3'!N7,'2.2.1'!N7,'2.2.2'!N7,'2.2.3'!N7,'2.3.2'!N7,'3.1.1'!N7,'3.1.2'!N7,'3.2.1'!N7,'3.3.1'!N7,'3.3.2'!N7,'3.3.3'!N7,'4.1.1'!N7,'4.1.2'!N7,'4.2.2'!N7,'4.2.3'!N7,'4.3.2'!N7)</f>
        <v>5.0156742225602997</v>
      </c>
      <c r="G6" s="16">
        <f>AVERAGE('1.1.1'!O7,'1.1.2'!O7,'1.1.3'!S7,'1.2.1'!O7,'1.2.2'!O7,'1.2.3'!O7,'1.3.2'!O7,'2.1.1'!O7,'2.1.3'!O7,'2.2.1'!O7,'2.2.2'!O7,'2.2.3'!O7,'2.3.2'!O7,'3.1.1'!O7,'3.1.2'!O7,'3.2.1'!O7,'3.3.1'!O7,'3.3.2'!O7,'3.3.3'!O7,'4.1.1'!O7,'4.1.2'!O7,'4.2.2'!O7,'4.2.3'!O7,'4.3.2'!O7)</f>
        <v>8.8682501626796917</v>
      </c>
      <c r="H6" s="16"/>
      <c r="I6" s="12"/>
      <c r="J6" s="2"/>
      <c r="K6" s="2"/>
      <c r="L6" s="2"/>
      <c r="M6" s="2"/>
      <c r="N6" s="2"/>
    </row>
    <row r="7" spans="1:14" ht="15.5" x14ac:dyDescent="0.35">
      <c r="A7" s="4" t="s">
        <v>2</v>
      </c>
      <c r="B7" s="16">
        <f>AVERAGE('1.1.1'!F8,'1.1.2'!F8,'1.1.3'!J8,'1.2.1'!F8,'1.2.2'!F8,'1.2.3'!F8,'1.3.2'!F8,'2.1.1'!F8,'2.1.3'!F8,'2.2.1'!F8,'2.2.2'!F8,'2.2.3'!F8,'2.3.2'!F8,'3.1.1'!F8,'3.1.2'!F8,'3.2.1'!F8,'3.3.1'!F8,'3.3.2'!F8,'3.3.3'!F8,'4.1.1'!F8,'4.1.2'!F8,'4.2.2'!F8,'4.2.3'!F8,'4.3.2'!F8)</f>
        <v>77.390377195242806</v>
      </c>
      <c r="C7" s="16">
        <f>AVERAGE('1.1.1'!G8,'1.1.2'!G8,'1.1.3'!K8,'1.2.1'!G8,'1.2.2'!G8,'1.2.3'!G8,'1.3.2'!G8,'2.1.1'!G8,'2.1.3'!G8,'2.2.1'!G8,'2.2.2'!G8,'2.2.3'!G8,'2.3.2'!G8,'3.1.1'!G8,'3.1.2'!G8,'3.2.1'!G8,'3.3.1'!G8,'3.3.2'!G8,'3.3.3'!G8,'4.1.1'!G8,'4.1.2'!G8,'4.2.2'!G8,'4.2.3'!G8,'4.3.2'!G8)</f>
        <v>75.428544182486888</v>
      </c>
      <c r="D7" s="222">
        <f>AVERAGE('1.1.1'!H8,'1.1.2'!H8,'1.1.3'!L8,'1.2.1'!H8,'1.2.2'!H8,'1.2.3'!H8,'1.3.2'!H8,'2.1.1'!H8,'2.1.3'!H8,'2.2.1'!H8,'2.2.2'!H8,'2.2.3'!H8,'2.3.2'!H8,'3.1.1'!H8,'3.1.2'!H8,'3.2.1'!H8,'3.3.1'!H8,'3.3.2'!H8,'3.3.3'!H8,'4.1.1'!H8,'4.1.2'!H8,'4.2.2'!H8,'4.2.3'!H8,'4.3.2'!H8)</f>
        <v>72.836401845370915</v>
      </c>
      <c r="E7" s="27"/>
      <c r="F7" s="16">
        <f>AVERAGE('1.1.1'!N8,'1.1.2'!N8,'1.1.3'!R8,'1.2.1'!N8,'1.2.2'!N8,'1.2.3'!N8,'1.3.2'!N8,'2.1.1'!N8,'2.1.3'!N8,'2.2.1'!N8,'2.2.2'!N8,'2.2.3'!N8,'2.3.2'!N8,'3.1.1'!N8,'3.1.2'!N8,'3.2.1'!N8,'3.3.1'!N8,'3.3.2'!N8,'3.3.3'!N8,'4.1.1'!N8,'4.1.2'!N8,'4.2.2'!N8,'4.2.3'!N8,'4.3.2'!N8)</f>
        <v>-2.4978121230993406</v>
      </c>
      <c r="G7" s="16">
        <f>AVERAGE('1.1.1'!O8,'1.1.2'!O8,'1.1.3'!S8,'1.2.1'!O8,'1.2.2'!O8,'1.2.3'!O8,'1.3.2'!O8,'2.1.1'!O8,'2.1.3'!O8,'2.2.1'!O8,'2.2.2'!O8,'2.2.3'!O8,'2.3.2'!O8,'3.1.1'!O8,'3.1.2'!O8,'3.2.1'!O8,'3.3.1'!O8,'3.3.2'!O8,'3.3.3'!O8,'4.1.1'!O8,'4.1.2'!O8,'4.2.2'!O8,'4.2.3'!O8,'4.3.2'!O8)</f>
        <v>4.0973089707402695</v>
      </c>
      <c r="H7" s="16"/>
      <c r="I7" s="12"/>
      <c r="J7" s="2"/>
      <c r="K7" s="2"/>
      <c r="L7" s="2"/>
      <c r="M7" s="2"/>
      <c r="N7" s="2"/>
    </row>
    <row r="8" spans="1:14" ht="15.5" x14ac:dyDescent="0.35">
      <c r="A8" s="4" t="s">
        <v>3</v>
      </c>
      <c r="B8" s="16">
        <f>AVERAGE('1.1.1'!F9,'1.1.2'!F9,'1.1.3'!J9,'1.2.1'!F9,'1.2.2'!F9,'1.2.3'!F9,'1.3.2'!F9,'2.1.1'!F9,'2.1.3'!F9,'2.2.1'!F9,'2.2.2'!F9,'2.2.3'!F9,'2.3.2'!F9,'3.1.1'!F9,'3.1.2'!F9,'3.2.1'!F9,'3.3.1'!F9,'3.3.2'!F9,'3.3.3'!F9,'4.1.1'!F9,'4.1.2'!F9,'4.2.2'!F9,'4.2.3'!F9,'4.3.2'!F9)</f>
        <v>80.459710412720838</v>
      </c>
      <c r="C8" s="16">
        <f>AVERAGE('1.1.1'!G9,'1.1.2'!G9,'1.1.3'!K9,'1.2.1'!G9,'1.2.2'!G9,'1.2.3'!G9,'1.3.2'!G9,'2.1.1'!G9,'2.1.3'!G9,'2.2.1'!G9,'2.2.2'!G9,'2.2.3'!G9,'2.3.2'!G9,'3.1.1'!G9,'3.1.2'!G9,'3.2.1'!G9,'3.3.1'!G9,'3.3.2'!G9,'3.3.3'!G9,'4.1.1'!G9,'4.1.2'!G9,'4.2.2'!G9,'4.2.3'!G9,'4.3.2'!G9)</f>
        <v>78.815234423831456</v>
      </c>
      <c r="D8" s="222">
        <f>AVERAGE('1.1.1'!H9,'1.1.2'!H9,'1.1.3'!L9,'1.2.1'!H9,'1.2.2'!H9,'1.2.3'!H9,'1.3.2'!H9,'2.1.1'!H9,'2.1.3'!H9,'2.2.1'!H9,'2.2.2'!H9,'2.2.3'!H9,'2.3.2'!H9,'3.1.1'!H9,'3.1.2'!H9,'3.2.1'!H9,'3.3.1'!H9,'3.3.2'!H9,'3.3.3'!H9,'4.1.1'!H9,'4.1.2'!H9,'4.2.2'!H9,'4.2.3'!H9,'4.3.2'!H9)</f>
        <v>93.75107472045859</v>
      </c>
      <c r="E8" s="27"/>
      <c r="F8" s="16">
        <f>AVERAGE('1.1.1'!N9,'1.1.2'!N9,'1.1.3'!R9,'1.2.1'!N9,'1.2.2'!N9,'1.2.3'!N9,'1.3.2'!N9,'2.1.1'!N9,'2.1.3'!N9,'2.2.1'!N9,'2.2.2'!N9,'2.2.3'!N9,'2.3.2'!N9,'3.1.1'!N9,'3.1.2'!N9,'3.2.1'!N9,'3.3.1'!N9,'3.3.2'!N9,'3.3.3'!N9,'4.1.1'!N9,'4.1.2'!N9,'4.2.2'!N9,'4.2.3'!N9,'4.3.2'!N9)</f>
        <v>-1.4798680204586088</v>
      </c>
      <c r="G8" s="16">
        <f>AVERAGE('1.1.1'!O9,'1.1.2'!O9,'1.1.3'!S9,'1.2.1'!O9,'1.2.2'!O9,'1.2.3'!O9,'1.3.2'!O9,'2.1.1'!O9,'2.1.3'!O9,'2.2.1'!O9,'2.2.2'!O9,'2.2.3'!O9,'2.3.2'!O9,'3.1.1'!O9,'3.1.2'!O9,'3.2.1'!O9,'3.3.1'!O9,'3.3.2'!O9,'3.3.3'!O9,'4.1.1'!O9,'4.1.2'!O9,'4.2.2'!O9,'4.2.3'!O9,'4.3.2'!O9)</f>
        <v>22.430023430047029</v>
      </c>
      <c r="H8" s="16"/>
      <c r="I8" s="12"/>
      <c r="J8" s="2"/>
      <c r="K8" s="2"/>
      <c r="L8" s="2"/>
      <c r="M8" s="2"/>
      <c r="N8" s="2"/>
    </row>
    <row r="9" spans="1:14" ht="15.5" x14ac:dyDescent="0.35">
      <c r="A9" s="4" t="s">
        <v>4</v>
      </c>
      <c r="B9" s="16">
        <f>AVERAGE('1.1.1'!F10,'1.1.2'!F10,'1.1.3'!J10,'1.2.1'!F10,'1.2.2'!F10,'1.2.3'!F10,'1.3.2'!F10,'2.1.1'!F10,'2.1.3'!F10,'2.2.1'!F10,'2.2.2'!F10,'2.2.3'!F10,'2.3.2'!F10,'3.1.1'!F10,'3.1.2'!F10,'3.2.1'!F10,'3.3.1'!F10,'3.3.2'!F10,'3.3.3'!F10,'4.1.1'!F10,'4.1.2'!F10,'4.2.2'!F10,'4.2.3'!F10,'4.3.2'!F10)</f>
        <v>79.241426904801443</v>
      </c>
      <c r="C9" s="16">
        <f>AVERAGE('1.1.1'!G10,'1.1.2'!G10,'1.1.3'!K10,'1.2.1'!G10,'1.2.2'!G10,'1.2.3'!G10,'1.3.2'!G10,'2.1.1'!G10,'2.1.3'!G10,'2.2.1'!G10,'2.2.2'!G10,'2.2.3'!G10,'2.3.2'!G10,'3.1.1'!G10,'3.1.2'!G10,'3.2.1'!G10,'3.3.1'!G10,'3.3.2'!G10,'3.3.3'!G10,'4.1.1'!G10,'4.1.2'!G10,'4.2.2'!G10,'4.2.3'!G10,'4.3.2'!G10)</f>
        <v>78.937934977601969</v>
      </c>
      <c r="D9" s="222">
        <f>AVERAGE('1.1.1'!H10,'1.1.2'!H10,'1.1.3'!L10,'1.2.1'!H10,'1.2.2'!H10,'1.2.3'!H10,'1.3.2'!H10,'2.1.1'!H10,'2.1.3'!H10,'2.2.1'!H10,'2.2.2'!H10,'2.2.3'!H10,'2.3.2'!H10,'3.1.1'!H10,'3.1.2'!H10,'3.2.1'!H10,'3.3.1'!H10,'3.3.2'!H10,'3.3.3'!H10,'4.1.1'!H10,'4.1.2'!H10,'4.2.2'!H10,'4.2.3'!H10,'4.3.2'!H10)</f>
        <v>77.041505030788713</v>
      </c>
      <c r="E9" s="27"/>
      <c r="F9" s="16">
        <f>AVERAGE('1.1.1'!N10,'1.1.2'!N10,'1.1.3'!R10,'1.2.1'!N10,'1.2.2'!N10,'1.2.3'!N10,'1.3.2'!N10,'2.1.1'!N10,'2.1.3'!N10,'2.2.1'!N10,'2.2.2'!N10,'2.2.3'!N10,'2.3.2'!N10,'3.1.1'!N10,'3.1.2'!N10,'3.2.1'!N10,'3.3.1'!N10,'3.3.2'!N10,'3.3.3'!N10,'4.1.1'!N10,'4.1.2'!N10,'4.2.2'!N10,'4.2.3'!N10,'4.3.2'!N10)</f>
        <v>-8.5647758857008302E-2</v>
      </c>
      <c r="G9" s="16">
        <f>AVERAGE('1.1.1'!O10,'1.1.2'!O10,'1.1.3'!S10,'1.2.1'!O10,'1.2.2'!O10,'1.2.3'!O10,'1.3.2'!O10,'2.1.1'!O10,'2.1.3'!O10,'2.2.1'!O10,'2.2.2'!O10,'2.2.3'!O10,'2.3.2'!O10,'3.1.1'!O10,'3.1.2'!O10,'3.2.1'!O10,'3.3.1'!O10,'3.3.2'!O10,'3.3.3'!O10,'4.1.1'!O10,'4.1.2'!O10,'4.2.2'!O10,'4.2.3'!O10,'4.3.2'!O10)</f>
        <v>2.4403524875461229</v>
      </c>
      <c r="H9" s="16"/>
      <c r="I9" s="12"/>
      <c r="J9" s="2"/>
      <c r="K9" s="2"/>
      <c r="L9" s="2"/>
      <c r="M9" s="2"/>
      <c r="N9" s="2"/>
    </row>
    <row r="10" spans="1:14" ht="15.5" x14ac:dyDescent="0.35">
      <c r="A10" s="4" t="s">
        <v>5</v>
      </c>
      <c r="B10" s="16">
        <f>AVERAGE('1.1.1'!F11,'1.1.2'!F11,'1.1.3'!J11,'1.2.1'!F11,'1.2.2'!F11,'1.2.3'!F11,'1.3.2'!F11,'2.1.1'!F11,'2.1.3'!F11,'2.2.1'!F11,'2.2.2'!F11,'2.2.3'!F11,'2.3.2'!F11,'3.1.1'!F11,'3.1.2'!F11,'3.2.1'!F11,'3.3.1'!F11,'3.3.2'!F11,'3.3.3'!F11,'4.1.1'!F11,'4.1.2'!F11,'4.2.2'!F11,'4.2.3'!F11,'4.3.2'!F11)</f>
        <v>84.890668699426413</v>
      </c>
      <c r="C10" s="16">
        <f>AVERAGE('1.1.1'!G11,'1.1.2'!G11,'1.1.3'!K11,'1.2.1'!G11,'1.2.2'!G11,'1.2.3'!G11,'1.3.2'!G11,'2.1.1'!G11,'2.1.3'!G11,'2.2.1'!G11,'2.2.2'!G11,'2.2.3'!G11,'2.3.2'!G11,'3.1.1'!G11,'3.1.2'!G11,'3.2.1'!G11,'3.3.1'!G11,'3.3.2'!G11,'3.3.3'!G11,'4.1.1'!G11,'4.1.2'!G11,'4.2.2'!G11,'4.2.3'!G11,'4.3.2'!G11)</f>
        <v>85.704752996393893</v>
      </c>
      <c r="D10" s="222">
        <f>AVERAGE('1.1.1'!H11,'1.1.2'!H11,'1.1.3'!L11,'1.2.1'!H11,'1.2.2'!H11,'1.2.3'!H11,'1.3.2'!H11,'2.1.1'!H11,'2.1.3'!H11,'2.2.1'!H11,'2.2.2'!H11,'2.2.3'!H11,'2.3.2'!H11,'3.1.1'!H11,'3.1.2'!H11,'3.2.1'!H11,'3.3.1'!H11,'3.3.2'!H11,'3.3.3'!H11,'4.1.1'!H11,'4.1.2'!H11,'4.2.2'!H11,'4.2.3'!H11,'4.3.2'!H11)</f>
        <v>82.470643028449217</v>
      </c>
      <c r="E10" s="27"/>
      <c r="F10" s="16">
        <f>AVERAGE('1.1.1'!N11,'1.1.2'!N11,'1.1.3'!R11,'1.2.1'!N11,'1.2.2'!N11,'1.2.3'!N11,'1.3.2'!N11,'2.1.1'!N11,'2.1.3'!N11,'2.2.1'!N11,'2.2.2'!N11,'2.2.3'!N11,'2.3.2'!N11,'3.1.1'!N11,'3.1.2'!N11,'3.2.1'!N11,'3.3.1'!N11,'3.3.2'!N11,'3.3.3'!N11,'4.1.1'!N11,'4.1.2'!N11,'4.2.2'!N11,'4.2.3'!N11,'4.3.2'!N11)</f>
        <v>0.45419082535327132</v>
      </c>
      <c r="G10" s="16">
        <f>AVERAGE('1.1.1'!O11,'1.1.2'!O11,'1.1.3'!S11,'1.2.1'!O11,'1.2.2'!O11,'1.2.3'!O11,'1.3.2'!O11,'2.1.1'!O11,'2.1.3'!O11,'2.2.1'!O11,'2.2.2'!O11,'2.2.3'!O11,'2.3.2'!O11,'3.1.1'!O11,'3.1.2'!O11,'3.2.1'!O11,'3.3.1'!O11,'3.3.2'!O11,'3.3.3'!O11,'4.1.1'!O11,'4.1.2'!O11,'4.2.2'!O11,'4.2.3'!O11,'4.3.2'!O11)</f>
        <v>2.3875647228626242</v>
      </c>
      <c r="H10" s="16"/>
      <c r="I10" s="12"/>
      <c r="J10" s="2"/>
      <c r="K10" s="2"/>
      <c r="L10" s="2"/>
      <c r="M10" s="2"/>
      <c r="N10" s="2"/>
    </row>
    <row r="11" spans="1:14" ht="15.5" x14ac:dyDescent="0.35">
      <c r="A11" s="4" t="s">
        <v>6</v>
      </c>
      <c r="B11" s="16">
        <f>AVERAGE('1.1.1'!F12,'1.1.2'!F12,'1.1.3'!J12,'1.2.1'!F12,'1.2.2'!F12,'1.2.3'!F12,'1.3.2'!F12,'2.1.1'!F12,'2.1.3'!F12,'2.2.1'!F12,'2.2.2'!F12,'2.2.3'!F12,'2.3.2'!F12,'3.1.1'!F12,'3.1.2'!F12,'3.2.1'!F12,'3.3.1'!F12,'3.3.2'!F12,'3.3.3'!F12,'4.1.1'!F12,'4.1.2'!F12,'4.2.2'!F12,'4.2.3'!F12,'4.3.2'!F12)</f>
        <v>77.920097856256731</v>
      </c>
      <c r="C11" s="16">
        <f>AVERAGE('1.1.1'!G12,'1.1.2'!G12,'1.1.3'!K12,'1.2.1'!G12,'1.2.2'!G12,'1.2.3'!G12,'1.3.2'!G12,'2.1.1'!G12,'2.1.3'!G12,'2.2.1'!G12,'2.2.2'!G12,'2.2.3'!G12,'2.3.2'!G12,'3.1.1'!G12,'3.1.2'!G12,'3.2.1'!G12,'3.3.1'!G12,'3.3.2'!G12,'3.3.3'!G12,'4.1.1'!G12,'4.1.2'!G12,'4.2.2'!G12,'4.2.3'!G12,'4.3.2'!G12)</f>
        <v>90.337287436554234</v>
      </c>
      <c r="D11" s="222">
        <f>AVERAGE('1.1.1'!H12,'1.1.2'!H12,'1.1.3'!L12,'1.2.1'!H12,'1.2.2'!H12,'1.2.3'!H12,'1.3.2'!H12,'2.1.1'!H12,'2.1.3'!H12,'2.2.1'!H12,'2.2.2'!H12,'2.2.3'!H12,'2.3.2'!H12,'3.1.1'!H12,'3.1.2'!H12,'3.2.1'!H12,'3.3.1'!H12,'3.3.2'!H12,'3.3.3'!H12,'4.1.1'!H12,'4.1.2'!H12,'4.2.2'!H12,'4.2.3'!H12,'4.3.2'!H12)</f>
        <v>93.93462654935108</v>
      </c>
      <c r="E11" s="27"/>
      <c r="F11" s="16">
        <f>AVERAGE('1.1.1'!N12,'1.1.2'!N12,'1.1.3'!R12,'1.2.1'!N12,'1.2.2'!N12,'1.2.3'!N12,'1.3.2'!N12,'2.1.1'!N12,'2.1.3'!N12,'2.2.1'!N12,'2.2.2'!N12,'2.2.3'!N12,'2.3.2'!N12,'3.1.1'!N12,'3.1.2'!N12,'3.2.1'!N12,'3.3.1'!N12,'3.3.2'!N12,'3.3.3'!N12,'4.1.1'!N12,'4.1.2'!N12,'4.2.2'!N12,'4.2.3'!N12,'4.3.2'!N12)</f>
        <v>9.9166399854651157</v>
      </c>
      <c r="G11" s="16">
        <f>AVERAGE('1.1.1'!O12,'1.1.2'!O12,'1.1.3'!S12,'1.2.1'!O12,'1.2.2'!O12,'1.2.3'!O12,'1.3.2'!O12,'2.1.1'!O12,'2.1.3'!O12,'2.2.1'!O12,'2.2.2'!O12,'2.2.3'!O12,'2.3.2'!O12,'3.1.1'!O12,'3.1.2'!O12,'3.2.1'!O12,'3.3.1'!O12,'3.3.2'!O12,'3.3.3'!O12,'4.1.1'!O12,'4.1.2'!O12,'4.2.2'!O12,'4.2.3'!O12,'4.3.2'!O12)</f>
        <v>3.4744427453262117</v>
      </c>
      <c r="H11" s="16"/>
      <c r="I11" s="12"/>
      <c r="J11" s="2"/>
      <c r="K11" s="2"/>
      <c r="L11" s="2"/>
      <c r="M11" s="2"/>
      <c r="N11" s="2"/>
    </row>
    <row r="12" spans="1:14" ht="15.5" x14ac:dyDescent="0.35">
      <c r="A12" s="4" t="s">
        <v>7</v>
      </c>
      <c r="B12" s="16">
        <f>AVERAGE('1.1.1'!F13,'1.1.2'!F13,'1.1.3'!J13,'1.2.1'!F13,'1.2.2'!F13,'1.2.3'!F13,'1.3.2'!F13,'2.1.1'!F13,'2.1.3'!F13,'2.2.1'!F13,'2.2.2'!F13,'2.2.3'!F13,'2.3.2'!F13,'3.1.1'!F13,'3.1.2'!F13,'3.2.1'!F13,'3.3.1'!F13,'3.3.2'!F13,'3.3.3'!F13,'4.1.1'!F13,'4.1.2'!F13,'4.2.2'!F13,'4.2.3'!F13,'4.3.2'!F13)</f>
        <v>91.337439564626209</v>
      </c>
      <c r="C12" s="16">
        <f>AVERAGE('1.1.1'!G13,'1.1.2'!G13,'1.1.3'!K13,'1.2.1'!G13,'1.2.2'!G13,'1.2.3'!G13,'1.3.2'!G13,'2.1.1'!G13,'2.1.3'!G13,'2.2.1'!G13,'2.2.2'!G13,'2.2.3'!G13,'2.3.2'!G13,'3.1.1'!G13,'3.1.2'!G13,'3.2.1'!G13,'3.3.1'!G13,'3.3.2'!G13,'3.3.3'!G13,'4.1.1'!G13,'4.1.2'!G13,'4.2.2'!G13,'4.2.3'!G13,'4.3.2'!G13)</f>
        <v>66.165094110379997</v>
      </c>
      <c r="D12" s="222">
        <f>AVERAGE('1.1.1'!H13,'1.1.2'!H13,'1.1.3'!L13,'1.2.1'!H13,'1.2.2'!H13,'1.2.3'!H13,'1.3.2'!H13,'2.1.1'!H13,'2.1.3'!H13,'2.2.1'!H13,'2.2.2'!H13,'2.2.3'!H13,'2.3.2'!H13,'3.1.1'!H13,'3.1.2'!H13,'3.2.1'!H13,'3.3.1'!H13,'3.3.2'!H13,'3.3.3'!H13,'4.1.1'!H13,'4.1.2'!H13,'4.2.2'!H13,'4.2.3'!H13,'4.3.2'!H13)</f>
        <v>67.955629879791601</v>
      </c>
      <c r="E12" s="27"/>
      <c r="F12" s="16">
        <f>AVERAGE('1.1.1'!N13,'1.1.2'!N13,'1.1.3'!R13,'1.2.1'!N13,'1.2.2'!N13,'1.2.3'!N13,'1.3.2'!N13,'2.1.1'!N13,'2.1.3'!N13,'2.2.1'!N13,'2.2.2'!N13,'2.2.3'!N13,'2.3.2'!N13,'3.1.1'!N13,'3.1.2'!N13,'3.2.1'!N13,'3.3.1'!N13,'3.3.2'!N13,'3.3.3'!N13,'4.1.1'!N13,'4.1.2'!N13,'4.2.2'!N13,'4.2.3'!N13,'4.3.2'!N13)</f>
        <v>-25.757786455000097</v>
      </c>
      <c r="G12" s="16">
        <f>AVERAGE('1.1.1'!O13,'1.1.2'!O13,'1.1.3'!S13,'1.2.1'!O13,'1.2.2'!O13,'1.2.3'!O13,'1.3.2'!O13,'2.1.1'!O13,'2.1.3'!O13,'2.2.1'!O13,'2.2.2'!O13,'2.2.3'!O13,'2.3.2'!O13,'3.1.1'!O13,'3.1.2'!O13,'3.2.1'!O13,'3.3.1'!O13,'3.3.2'!O13,'3.3.3'!O13,'4.1.1'!O13,'4.1.2'!O13,'4.2.2'!O13,'4.2.3'!O13,'4.3.2'!O13)</f>
        <v>4.6661948676340996</v>
      </c>
      <c r="H12" s="16"/>
      <c r="I12" s="12"/>
      <c r="J12" s="2"/>
      <c r="K12" s="2"/>
      <c r="L12" s="2"/>
      <c r="M12" s="2"/>
      <c r="N12" s="2"/>
    </row>
    <row r="13" spans="1:14" ht="15.5" x14ac:dyDescent="0.35">
      <c r="A13" s="4" t="s">
        <v>8</v>
      </c>
      <c r="B13" s="16">
        <f>AVERAGE('1.1.1'!F14,'1.1.2'!F14,'1.1.3'!J14,'1.2.1'!F14,'1.2.2'!F14,'1.2.3'!F14,'1.3.2'!F14,'2.1.1'!F14,'2.1.3'!F14,'2.2.1'!F14,'2.2.2'!F14,'2.2.3'!F14,'2.3.2'!F14,'3.1.1'!F14,'3.1.2'!F14,'3.2.1'!F14,'3.3.1'!F14,'3.3.2'!F14,'3.3.3'!F14,'4.1.1'!F14,'4.1.2'!F14,'4.2.2'!F14,'4.2.3'!F14,'4.3.2'!F14)</f>
        <v>126.98877511981004</v>
      </c>
      <c r="C13" s="16">
        <f>AVERAGE('1.1.1'!G14,'1.1.2'!G14,'1.1.3'!K14,'1.2.1'!G14,'1.2.2'!G14,'1.2.3'!G14,'1.3.2'!G14,'2.1.1'!G14,'2.1.3'!G14,'2.2.1'!G14,'2.2.2'!G14,'2.2.3'!G14,'2.3.2'!G14,'3.1.1'!G14,'3.1.2'!G14,'3.2.1'!G14,'3.3.1'!G14,'3.3.2'!G14,'3.3.3'!G14,'4.1.1'!G14,'4.1.2'!G14,'4.2.2'!G14,'4.2.3'!G14,'4.3.2'!G14)</f>
        <v>103.20466083747795</v>
      </c>
      <c r="D13" s="222">
        <f>AVERAGE('1.1.1'!H14,'1.1.2'!H14,'1.1.3'!L14,'1.2.1'!H14,'1.2.2'!H14,'1.2.3'!H14,'1.3.2'!H14,'2.1.1'!H14,'2.1.3'!H14,'2.2.1'!H14,'2.2.2'!H14,'2.2.3'!H14,'2.3.2'!H14,'3.1.1'!H14,'3.1.2'!H14,'3.2.1'!H14,'3.3.1'!H14,'3.3.2'!H14,'3.3.3'!H14,'4.1.1'!H14,'4.1.2'!H14,'4.2.2'!H14,'4.2.3'!H14,'4.3.2'!H14)</f>
        <v>101.46755891660047</v>
      </c>
      <c r="E13" s="27"/>
      <c r="F13" s="16">
        <f>AVERAGE('1.1.1'!N14,'1.1.2'!N14,'1.1.3'!R14,'1.2.1'!N14,'1.2.2'!N14,'1.2.3'!N14,'1.3.2'!N14,'2.1.1'!N14,'2.1.3'!N14,'2.2.1'!N14,'2.2.2'!N14,'2.2.3'!N14,'2.3.2'!N14,'3.1.1'!N14,'3.1.2'!N14,'3.2.1'!N14,'3.3.1'!N14,'3.3.2'!N14,'3.3.3'!N14,'4.1.1'!N14,'4.1.2'!N14,'4.2.2'!N14,'4.2.3'!N14,'4.3.2'!N14)</f>
        <v>-21.700644737646829</v>
      </c>
      <c r="G13" s="16">
        <f>AVERAGE('1.1.1'!O14,'1.1.2'!O14,'1.1.3'!S14,'1.2.1'!O14,'1.2.2'!O14,'1.2.3'!O14,'1.3.2'!O14,'2.1.1'!O14,'2.1.3'!O14,'2.2.1'!O14,'2.2.2'!O14,'2.2.3'!O14,'2.3.2'!O14,'3.1.1'!O14,'3.1.2'!O14,'3.2.1'!O14,'3.3.1'!O14,'3.3.2'!O14,'3.3.3'!O14,'4.1.1'!O14,'4.1.2'!O14,'4.2.2'!O14,'4.2.3'!O14,'4.3.2'!O14)</f>
        <v>3.4036611097626746</v>
      </c>
      <c r="H13" s="16"/>
      <c r="I13" s="12"/>
      <c r="J13" s="2"/>
      <c r="K13" s="2"/>
      <c r="L13" s="2"/>
      <c r="M13" s="2"/>
      <c r="N13" s="2"/>
    </row>
    <row r="14" spans="1:14" x14ac:dyDescent="0.35">
      <c r="B14" s="94"/>
      <c r="C14" s="94"/>
      <c r="J14" s="2"/>
      <c r="K14" s="2"/>
    </row>
    <row r="15" spans="1:14" ht="15.5" x14ac:dyDescent="0.35">
      <c r="A15" s="5"/>
      <c r="B15" s="94"/>
      <c r="C15" s="94"/>
      <c r="J15" s="95"/>
      <c r="K15" s="95"/>
    </row>
    <row r="16" spans="1:14" ht="15.5" x14ac:dyDescent="0.35">
      <c r="A16" s="5"/>
      <c r="B16" s="94"/>
      <c r="C16" s="94"/>
      <c r="J16" s="27"/>
      <c r="K16" s="27"/>
    </row>
    <row r="18" spans="1:21" ht="15.5" x14ac:dyDescent="0.35">
      <c r="A18" s="4"/>
      <c r="B18" s="238">
        <v>2021</v>
      </c>
      <c r="C18" s="239">
        <v>2022</v>
      </c>
      <c r="D18" s="239">
        <v>2023</v>
      </c>
      <c r="E18" s="240" t="s">
        <v>320</v>
      </c>
      <c r="R18" s="3"/>
    </row>
    <row r="19" spans="1:21" ht="15.5" x14ac:dyDescent="0.35">
      <c r="A19" s="5" t="s">
        <v>1</v>
      </c>
      <c r="B19" s="241">
        <v>162.6356731389026</v>
      </c>
      <c r="C19" s="241">
        <v>168.95948004960584</v>
      </c>
      <c r="D19" s="12">
        <v>167.42447279364865</v>
      </c>
      <c r="E19">
        <v>100</v>
      </c>
      <c r="F19" s="242">
        <f>D19-C19</f>
        <v>-1.535007255957197</v>
      </c>
      <c r="G19" s="2"/>
      <c r="O19" s="5"/>
    </row>
    <row r="20" spans="1:21" ht="15.5" x14ac:dyDescent="0.35">
      <c r="A20" s="5" t="s">
        <v>8</v>
      </c>
      <c r="B20" s="241">
        <v>126.98877511981004</v>
      </c>
      <c r="C20" s="241">
        <v>103.20466083747795</v>
      </c>
      <c r="D20" s="12">
        <v>101.46755891660047</v>
      </c>
      <c r="E20">
        <v>100</v>
      </c>
      <c r="F20" s="242">
        <f>D20-C20</f>
        <v>-1.7371019208774783</v>
      </c>
      <c r="G20" s="2"/>
      <c r="J20" s="94"/>
      <c r="K20" s="94"/>
      <c r="L20" s="94"/>
      <c r="O20" s="5"/>
      <c r="S20" s="3"/>
      <c r="T20" s="3"/>
    </row>
    <row r="21" spans="1:21" ht="15.5" x14ac:dyDescent="0.35">
      <c r="A21" s="5" t="s">
        <v>6</v>
      </c>
      <c r="B21" s="12">
        <v>77.920097856256731</v>
      </c>
      <c r="C21" s="12">
        <v>90.337287436554234</v>
      </c>
      <c r="D21" s="12">
        <v>93.93462654935108</v>
      </c>
      <c r="E21">
        <v>100</v>
      </c>
      <c r="F21" s="242">
        <f t="shared" ref="F21:F26" si="0">D21-C21</f>
        <v>3.5973391127968455</v>
      </c>
      <c r="G21" s="2"/>
      <c r="K21" s="2"/>
      <c r="L21" s="94"/>
      <c r="M21" s="3"/>
      <c r="N21" s="3"/>
      <c r="O21" s="5"/>
    </row>
    <row r="22" spans="1:21" ht="15.5" x14ac:dyDescent="0.35">
      <c r="A22" s="5" t="s">
        <v>3</v>
      </c>
      <c r="B22" s="12">
        <v>80.459710412720838</v>
      </c>
      <c r="C22" s="12">
        <v>78.815234423831456</v>
      </c>
      <c r="D22" s="12">
        <v>93.75107472045859</v>
      </c>
      <c r="E22">
        <v>100</v>
      </c>
      <c r="F22" s="242">
        <f t="shared" si="0"/>
        <v>14.935840296627134</v>
      </c>
      <c r="G22" s="2"/>
      <c r="O22" s="5"/>
    </row>
    <row r="23" spans="1:21" ht="15.5" x14ac:dyDescent="0.35">
      <c r="A23" s="5" t="s">
        <v>5</v>
      </c>
      <c r="B23" s="12">
        <v>84.890668699426413</v>
      </c>
      <c r="C23" s="12">
        <v>85.704752996393893</v>
      </c>
      <c r="D23" s="12">
        <v>82.470643028449217</v>
      </c>
      <c r="E23">
        <v>100</v>
      </c>
      <c r="F23" s="242">
        <f t="shared" si="0"/>
        <v>-3.2341099679446756</v>
      </c>
      <c r="G23" s="2"/>
      <c r="O23" s="5"/>
    </row>
    <row r="24" spans="1:21" ht="15.5" x14ac:dyDescent="0.35">
      <c r="A24" s="5" t="s">
        <v>4</v>
      </c>
      <c r="B24" s="12">
        <v>79.241426904801443</v>
      </c>
      <c r="C24" s="12">
        <v>78.937934977601969</v>
      </c>
      <c r="D24" s="12">
        <v>77.041505030788713</v>
      </c>
      <c r="E24">
        <v>100</v>
      </c>
      <c r="F24" s="242">
        <f t="shared" si="0"/>
        <v>-1.8964299468132566</v>
      </c>
      <c r="G24" s="2"/>
      <c r="O24" s="5"/>
    </row>
    <row r="25" spans="1:21" ht="15.5" x14ac:dyDescent="0.35">
      <c r="A25" s="5" t="s">
        <v>2</v>
      </c>
      <c r="B25" s="12">
        <v>77.390377195242806</v>
      </c>
      <c r="C25" s="12">
        <v>75.428544182486888</v>
      </c>
      <c r="D25" s="12">
        <v>72.836401845370915</v>
      </c>
      <c r="E25">
        <v>100</v>
      </c>
      <c r="F25" s="242">
        <f t="shared" si="0"/>
        <v>-2.5921423371159733</v>
      </c>
      <c r="G25" s="2"/>
      <c r="O25" s="5"/>
    </row>
    <row r="26" spans="1:21" ht="15.5" x14ac:dyDescent="0.35">
      <c r="A26" s="5" t="s">
        <v>7</v>
      </c>
      <c r="B26" s="12">
        <v>91.337439564626209</v>
      </c>
      <c r="C26" s="12">
        <v>66.165094110379997</v>
      </c>
      <c r="D26" s="12">
        <v>67.955629879791601</v>
      </c>
      <c r="E26">
        <v>100</v>
      </c>
      <c r="F26" s="242">
        <f t="shared" si="0"/>
        <v>1.7905357694116049</v>
      </c>
      <c r="G26" s="2"/>
      <c r="O26" s="5"/>
    </row>
    <row r="27" spans="1:21" ht="15.5" x14ac:dyDescent="0.35">
      <c r="A27" s="4"/>
      <c r="O27" s="236"/>
    </row>
    <row r="28" spans="1:21" x14ac:dyDescent="0.35">
      <c r="B28" s="30"/>
      <c r="O28" s="236"/>
      <c r="U28" s="236"/>
    </row>
    <row r="29" spans="1:21" ht="15.5" x14ac:dyDescent="0.35">
      <c r="A29" s="5"/>
      <c r="B29" s="2"/>
    </row>
    <row r="30" spans="1:21" x14ac:dyDescent="0.35">
      <c r="A30" t="s">
        <v>321</v>
      </c>
      <c r="K30" s="2"/>
    </row>
    <row r="31" spans="1:21" ht="15.5" x14ac:dyDescent="0.35">
      <c r="A31" s="5" t="s">
        <v>3</v>
      </c>
      <c r="B31" s="2">
        <v>14.935840296627134</v>
      </c>
      <c r="N31" s="2"/>
      <c r="O31" s="2"/>
      <c r="P31" s="2"/>
    </row>
    <row r="32" spans="1:21" ht="15.5" x14ac:dyDescent="0.35">
      <c r="A32" s="5" t="s">
        <v>6</v>
      </c>
      <c r="B32" s="2">
        <v>3.5973391127968455</v>
      </c>
      <c r="N32" s="2"/>
      <c r="O32" s="2"/>
      <c r="P32" s="2"/>
    </row>
    <row r="33" spans="1:16" ht="15.5" x14ac:dyDescent="0.35">
      <c r="A33" s="5" t="s">
        <v>7</v>
      </c>
      <c r="B33" s="2">
        <v>1.7905357694116049</v>
      </c>
      <c r="N33" s="2"/>
      <c r="O33" s="2"/>
      <c r="P33" s="2"/>
    </row>
    <row r="34" spans="1:16" ht="15.5" x14ac:dyDescent="0.35">
      <c r="A34" s="5" t="s">
        <v>1</v>
      </c>
      <c r="B34" s="2">
        <v>-1.535007255957197</v>
      </c>
      <c r="N34" s="2"/>
      <c r="O34" s="2"/>
      <c r="P34" s="2"/>
    </row>
    <row r="35" spans="1:16" ht="15.5" x14ac:dyDescent="0.35">
      <c r="A35" s="5" t="s">
        <v>8</v>
      </c>
      <c r="B35" s="2">
        <v>-1.7371019208774783</v>
      </c>
      <c r="N35" s="2"/>
      <c r="O35" s="2"/>
      <c r="P35" s="2"/>
    </row>
    <row r="36" spans="1:16" ht="15.5" x14ac:dyDescent="0.35">
      <c r="A36" s="5" t="s">
        <v>4</v>
      </c>
      <c r="B36" s="2">
        <v>-1.8964299468132566</v>
      </c>
      <c r="N36" s="2"/>
      <c r="O36" s="2"/>
      <c r="P36" s="2"/>
    </row>
    <row r="37" spans="1:16" ht="15.5" x14ac:dyDescent="0.35">
      <c r="A37" s="5" t="s">
        <v>2</v>
      </c>
      <c r="B37" s="2">
        <v>-2.5921423371159733</v>
      </c>
      <c r="N37" s="2"/>
      <c r="O37" s="2"/>
      <c r="P37" s="2"/>
    </row>
    <row r="38" spans="1:16" ht="15.5" x14ac:dyDescent="0.35">
      <c r="A38" s="5" t="s">
        <v>5</v>
      </c>
      <c r="B38" s="2">
        <v>-3.2341099679446756</v>
      </c>
      <c r="K38" s="94"/>
      <c r="N38" s="2"/>
      <c r="O38" s="2"/>
      <c r="P38" s="2"/>
    </row>
    <row r="45" spans="1:16" x14ac:dyDescent="0.35">
      <c r="C45" s="3" t="s">
        <v>321</v>
      </c>
    </row>
    <row r="46" spans="1:16" x14ac:dyDescent="0.35">
      <c r="C46" s="239">
        <v>2022</v>
      </c>
    </row>
    <row r="47" spans="1:16" ht="15.5" x14ac:dyDescent="0.35">
      <c r="A47" s="3" t="s">
        <v>10</v>
      </c>
      <c r="B47" s="134" t="s">
        <v>11</v>
      </c>
      <c r="C47" s="135">
        <v>-34.177215189873422</v>
      </c>
      <c r="E47" s="135"/>
    </row>
    <row r="48" spans="1:16" ht="15.5" x14ac:dyDescent="0.35">
      <c r="A48" s="3" t="s">
        <v>12</v>
      </c>
      <c r="B48" s="134" t="s">
        <v>13</v>
      </c>
      <c r="C48" s="135">
        <v>-30.654546906505928</v>
      </c>
      <c r="E48" s="135"/>
    </row>
    <row r="49" spans="1:6" ht="15.5" x14ac:dyDescent="0.35">
      <c r="A49" s="3" t="s">
        <v>14</v>
      </c>
      <c r="B49" s="134" t="s">
        <v>15</v>
      </c>
      <c r="C49" s="135">
        <v>-29.120076482393685</v>
      </c>
      <c r="E49" s="135"/>
    </row>
    <row r="50" spans="1:6" ht="15.5" x14ac:dyDescent="0.35">
      <c r="A50" s="3" t="s">
        <v>16</v>
      </c>
      <c r="B50" s="134" t="s">
        <v>17</v>
      </c>
      <c r="C50" s="135">
        <v>-28.981357571483912</v>
      </c>
      <c r="E50" s="135"/>
    </row>
    <row r="51" spans="1:6" ht="15.5" x14ac:dyDescent="0.35">
      <c r="A51" s="3" t="s">
        <v>18</v>
      </c>
      <c r="B51" s="134" t="s">
        <v>19</v>
      </c>
      <c r="C51" s="135">
        <v>-14.153381027223361</v>
      </c>
      <c r="E51" s="135"/>
    </row>
    <row r="52" spans="1:6" ht="15.5" x14ac:dyDescent="0.35">
      <c r="A52" s="3" t="s">
        <v>20</v>
      </c>
      <c r="B52" s="134" t="s">
        <v>21</v>
      </c>
      <c r="C52" s="135">
        <v>-9.9158091674461986</v>
      </c>
      <c r="E52" s="135"/>
    </row>
    <row r="53" spans="1:6" ht="15.5" x14ac:dyDescent="0.35">
      <c r="A53" s="3" t="s">
        <v>22</v>
      </c>
      <c r="B53" s="134" t="s">
        <v>23</v>
      </c>
      <c r="C53" s="135">
        <v>-8.4385454507816888</v>
      </c>
      <c r="E53" s="135"/>
    </row>
    <row r="54" spans="1:6" ht="15.5" x14ac:dyDescent="0.35">
      <c r="A54" s="3" t="s">
        <v>24</v>
      </c>
      <c r="B54" s="134" t="s">
        <v>25</v>
      </c>
      <c r="C54" s="135">
        <v>-7.2141212586339236</v>
      </c>
      <c r="E54" s="135"/>
    </row>
    <row r="55" spans="1:6" ht="15.5" x14ac:dyDescent="0.35">
      <c r="A55" s="3" t="s">
        <v>26</v>
      </c>
      <c r="B55" s="134" t="s">
        <v>27</v>
      </c>
      <c r="C55" s="135">
        <v>-5.9607985858375798</v>
      </c>
      <c r="E55" s="135"/>
    </row>
    <row r="56" spans="1:6" ht="15.5" x14ac:dyDescent="0.35">
      <c r="A56" s="3" t="s">
        <v>28</v>
      </c>
      <c r="B56" s="134" t="s">
        <v>29</v>
      </c>
      <c r="C56" s="135">
        <v>-5.5555555555555571</v>
      </c>
      <c r="E56" s="135"/>
      <c r="F56" s="27"/>
    </row>
    <row r="57" spans="1:6" ht="15.5" x14ac:dyDescent="0.35">
      <c r="A57" s="3" t="s">
        <v>30</v>
      </c>
      <c r="B57" s="133" t="s">
        <v>31</v>
      </c>
      <c r="C57" s="135">
        <v>-3.7686788603588326</v>
      </c>
      <c r="E57" s="135"/>
      <c r="F57" s="27"/>
    </row>
    <row r="58" spans="1:6" ht="15.5" x14ac:dyDescent="0.35">
      <c r="A58" s="3" t="s">
        <v>32</v>
      </c>
      <c r="B58" s="133" t="s">
        <v>33</v>
      </c>
      <c r="C58" s="135">
        <v>-0.98930138357677322</v>
      </c>
      <c r="E58" s="135"/>
      <c r="F58" s="27"/>
    </row>
    <row r="59" spans="1:6" ht="15.5" x14ac:dyDescent="0.35">
      <c r="A59" s="3" t="s">
        <v>34</v>
      </c>
      <c r="B59" s="134" t="s">
        <v>35</v>
      </c>
      <c r="C59" s="135">
        <v>0</v>
      </c>
      <c r="E59" s="135"/>
      <c r="F59" s="27"/>
    </row>
    <row r="60" spans="1:6" ht="15.5" x14ac:dyDescent="0.35">
      <c r="A60" s="3" t="s">
        <v>36</v>
      </c>
      <c r="B60" s="134" t="s">
        <v>37</v>
      </c>
      <c r="C60" s="135">
        <v>4.1908379191550864</v>
      </c>
      <c r="E60" s="135"/>
      <c r="F60" s="27"/>
    </row>
    <row r="61" spans="1:6" ht="15.5" x14ac:dyDescent="0.35">
      <c r="A61" s="3" t="s">
        <v>38</v>
      </c>
      <c r="B61" s="134" t="s">
        <v>39</v>
      </c>
      <c r="C61" s="135">
        <v>5.7571838052727458</v>
      </c>
      <c r="E61" s="135"/>
      <c r="F61" s="27"/>
    </row>
    <row r="62" spans="1:6" ht="15.5" x14ac:dyDescent="0.35">
      <c r="A62" s="3" t="s">
        <v>40</v>
      </c>
      <c r="B62" s="134" t="s">
        <v>41</v>
      </c>
      <c r="C62" s="135">
        <v>6.0545415493626535</v>
      </c>
      <c r="E62" s="135"/>
      <c r="F62" s="27"/>
    </row>
    <row r="63" spans="1:6" ht="15.5" x14ac:dyDescent="0.35">
      <c r="A63" s="3" t="s">
        <v>42</v>
      </c>
      <c r="B63" s="134" t="s">
        <v>43</v>
      </c>
      <c r="C63" s="135">
        <v>8.3687943262411295</v>
      </c>
      <c r="E63" s="135"/>
      <c r="F63" s="27"/>
    </row>
    <row r="64" spans="1:6" ht="15.5" x14ac:dyDescent="0.35">
      <c r="A64" s="3" t="s">
        <v>44</v>
      </c>
      <c r="B64" s="134" t="s">
        <v>45</v>
      </c>
      <c r="C64" s="135">
        <v>9.2724795014531338</v>
      </c>
      <c r="E64" s="135"/>
      <c r="F64" s="27"/>
    </row>
    <row r="65" spans="1:11" ht="15.5" x14ac:dyDescent="0.35">
      <c r="A65" s="3" t="s">
        <v>46</v>
      </c>
      <c r="B65" s="134" t="s">
        <v>47</v>
      </c>
      <c r="C65" s="135">
        <v>20.936122359108552</v>
      </c>
      <c r="E65" s="135"/>
      <c r="F65" s="27"/>
    </row>
    <row r="66" spans="1:11" ht="15.5" x14ac:dyDescent="0.35">
      <c r="A66" s="3" t="s">
        <v>48</v>
      </c>
      <c r="B66" s="134" t="s">
        <v>49</v>
      </c>
      <c r="C66" s="135">
        <v>21.705137313488905</v>
      </c>
      <c r="E66" s="135"/>
      <c r="F66" s="27"/>
    </row>
    <row r="67" spans="1:11" ht="15.5" x14ac:dyDescent="0.35">
      <c r="A67" s="3" t="s">
        <v>50</v>
      </c>
      <c r="B67" s="134" t="s">
        <v>51</v>
      </c>
      <c r="C67" s="135">
        <v>22.266666666666652</v>
      </c>
      <c r="E67" s="135"/>
      <c r="F67" s="27"/>
    </row>
    <row r="68" spans="1:11" ht="15.5" x14ac:dyDescent="0.35">
      <c r="A68" s="3" t="s">
        <v>52</v>
      </c>
      <c r="B68" s="134" t="s">
        <v>53</v>
      </c>
      <c r="C68" s="135">
        <v>57.692307692307679</v>
      </c>
      <c r="E68" s="135"/>
      <c r="F68" s="27"/>
    </row>
    <row r="70" spans="1:11" ht="15.5" x14ac:dyDescent="0.35">
      <c r="A70" s="195" t="s">
        <v>54</v>
      </c>
      <c r="B70" s="134"/>
      <c r="D70" s="135"/>
      <c r="E70" s="135"/>
    </row>
    <row r="71" spans="1:11" ht="15.5" x14ac:dyDescent="0.35">
      <c r="A71" s="195" t="s">
        <v>55</v>
      </c>
      <c r="B71" s="134"/>
      <c r="D71" s="135"/>
      <c r="E71" s="135"/>
    </row>
    <row r="73" spans="1:11" ht="21" x14ac:dyDescent="0.5">
      <c r="C73" s="3" t="s">
        <v>319</v>
      </c>
      <c r="I73" s="219"/>
    </row>
    <row r="74" spans="1:11" x14ac:dyDescent="0.35">
      <c r="C74" s="239">
        <v>2023</v>
      </c>
    </row>
    <row r="75" spans="1:11" x14ac:dyDescent="0.35">
      <c r="A75" t="s">
        <v>295</v>
      </c>
      <c r="B75" t="s">
        <v>31</v>
      </c>
      <c r="C75">
        <v>15.1</v>
      </c>
      <c r="E75" t="s">
        <v>14</v>
      </c>
      <c r="F75" t="s">
        <v>311</v>
      </c>
      <c r="G75">
        <v>-22.4</v>
      </c>
      <c r="I75" t="s">
        <v>14</v>
      </c>
      <c r="J75" t="s">
        <v>311</v>
      </c>
      <c r="K75">
        <v>-22.4</v>
      </c>
    </row>
    <row r="76" spans="1:11" x14ac:dyDescent="0.35">
      <c r="A76" t="s">
        <v>32</v>
      </c>
      <c r="B76" t="s">
        <v>296</v>
      </c>
      <c r="C76">
        <v>1.8</v>
      </c>
      <c r="E76" t="s">
        <v>76</v>
      </c>
      <c r="F76" t="s">
        <v>297</v>
      </c>
      <c r="G76">
        <v>-17.7</v>
      </c>
      <c r="I76" t="s">
        <v>76</v>
      </c>
      <c r="J76" t="s">
        <v>297</v>
      </c>
      <c r="K76">
        <v>-17.7</v>
      </c>
    </row>
    <row r="77" spans="1:11" x14ac:dyDescent="0.35">
      <c r="A77" t="s">
        <v>76</v>
      </c>
      <c r="B77" t="s">
        <v>297</v>
      </c>
      <c r="C77">
        <v>-17.7</v>
      </c>
      <c r="E77" t="s">
        <v>40</v>
      </c>
      <c r="F77" t="s">
        <v>190</v>
      </c>
      <c r="G77">
        <v>-5.6</v>
      </c>
      <c r="I77" t="s">
        <v>40</v>
      </c>
      <c r="J77" t="s">
        <v>190</v>
      </c>
      <c r="K77">
        <v>-5.6</v>
      </c>
    </row>
    <row r="78" spans="1:11" x14ac:dyDescent="0.35">
      <c r="A78" t="s">
        <v>22</v>
      </c>
      <c r="B78" t="s">
        <v>298</v>
      </c>
      <c r="C78">
        <v>4.0999999999999996</v>
      </c>
      <c r="E78" t="s">
        <v>38</v>
      </c>
      <c r="F78" t="s">
        <v>300</v>
      </c>
      <c r="G78">
        <v>-0.9</v>
      </c>
      <c r="I78" t="s">
        <v>38</v>
      </c>
      <c r="J78" t="s">
        <v>300</v>
      </c>
      <c r="K78">
        <v>-0.9</v>
      </c>
    </row>
    <row r="79" spans="1:11" x14ac:dyDescent="0.35">
      <c r="A79" t="s">
        <v>26</v>
      </c>
      <c r="B79" t="s">
        <v>299</v>
      </c>
      <c r="C79">
        <v>10.6</v>
      </c>
      <c r="E79" t="s">
        <v>34</v>
      </c>
      <c r="F79" t="s">
        <v>313</v>
      </c>
      <c r="G79">
        <v>-0.9</v>
      </c>
      <c r="I79" t="s">
        <v>34</v>
      </c>
      <c r="J79" t="s">
        <v>313</v>
      </c>
      <c r="K79">
        <v>-0.9</v>
      </c>
    </row>
    <row r="80" spans="1:11" x14ac:dyDescent="0.35">
      <c r="A80" t="s">
        <v>38</v>
      </c>
      <c r="B80" t="s">
        <v>300</v>
      </c>
      <c r="C80">
        <v>-0.9</v>
      </c>
      <c r="E80" t="s">
        <v>10</v>
      </c>
      <c r="F80" t="s">
        <v>305</v>
      </c>
      <c r="G80">
        <v>0</v>
      </c>
      <c r="I80" t="s">
        <v>32</v>
      </c>
      <c r="J80" t="s">
        <v>296</v>
      </c>
      <c r="K80">
        <v>1.8</v>
      </c>
    </row>
    <row r="81" spans="1:11" x14ac:dyDescent="0.35">
      <c r="A81" t="s">
        <v>93</v>
      </c>
      <c r="B81" t="s">
        <v>301</v>
      </c>
      <c r="C81">
        <v>4.3</v>
      </c>
      <c r="E81" t="s">
        <v>18</v>
      </c>
      <c r="F81" t="s">
        <v>306</v>
      </c>
      <c r="G81">
        <v>0</v>
      </c>
      <c r="I81" t="s">
        <v>16</v>
      </c>
      <c r="J81" t="s">
        <v>312</v>
      </c>
      <c r="K81">
        <v>1.8</v>
      </c>
    </row>
    <row r="82" spans="1:11" x14ac:dyDescent="0.35">
      <c r="A82" t="s">
        <v>36</v>
      </c>
      <c r="B82" t="s">
        <v>302</v>
      </c>
      <c r="C82">
        <v>10.1</v>
      </c>
      <c r="E82" t="s">
        <v>42</v>
      </c>
      <c r="F82" t="s">
        <v>307</v>
      </c>
      <c r="G82">
        <v>0</v>
      </c>
      <c r="I82" t="s">
        <v>44</v>
      </c>
      <c r="J82" t="s">
        <v>304</v>
      </c>
      <c r="K82">
        <v>3.8</v>
      </c>
    </row>
    <row r="83" spans="1:11" x14ac:dyDescent="0.35">
      <c r="A83" t="s">
        <v>12</v>
      </c>
      <c r="B83" t="s">
        <v>303</v>
      </c>
      <c r="C83">
        <v>36.799999999999997</v>
      </c>
      <c r="E83" t="s">
        <v>24</v>
      </c>
      <c r="F83" t="s">
        <v>308</v>
      </c>
      <c r="G83">
        <v>0</v>
      </c>
      <c r="I83" t="s">
        <v>22</v>
      </c>
      <c r="J83" t="s">
        <v>298</v>
      </c>
      <c r="K83">
        <v>4.0999999999999996</v>
      </c>
    </row>
    <row r="84" spans="1:11" x14ac:dyDescent="0.35">
      <c r="A84" t="s">
        <v>44</v>
      </c>
      <c r="B84" t="s">
        <v>304</v>
      </c>
      <c r="C84">
        <v>3.8</v>
      </c>
      <c r="E84" t="s">
        <v>50</v>
      </c>
      <c r="F84" t="s">
        <v>309</v>
      </c>
      <c r="G84">
        <v>0</v>
      </c>
      <c r="I84" t="s">
        <v>93</v>
      </c>
      <c r="J84" t="s">
        <v>301</v>
      </c>
      <c r="K84">
        <v>4.3</v>
      </c>
    </row>
    <row r="85" spans="1:11" x14ac:dyDescent="0.35">
      <c r="A85" t="s">
        <v>10</v>
      </c>
      <c r="B85" t="s">
        <v>305</v>
      </c>
      <c r="C85">
        <v>0</v>
      </c>
      <c r="E85" t="s">
        <v>20</v>
      </c>
      <c r="F85" t="s">
        <v>314</v>
      </c>
      <c r="G85">
        <v>0</v>
      </c>
      <c r="I85" t="s">
        <v>48</v>
      </c>
      <c r="J85" t="s">
        <v>310</v>
      </c>
      <c r="K85">
        <v>4.3</v>
      </c>
    </row>
    <row r="86" spans="1:11" x14ac:dyDescent="0.35">
      <c r="A86" t="s">
        <v>18</v>
      </c>
      <c r="B86" t="s">
        <v>306</v>
      </c>
      <c r="C86">
        <v>0</v>
      </c>
      <c r="E86" t="s">
        <v>28</v>
      </c>
      <c r="F86" t="s">
        <v>315</v>
      </c>
      <c r="G86">
        <v>0</v>
      </c>
      <c r="I86" t="s">
        <v>36</v>
      </c>
      <c r="J86" t="s">
        <v>302</v>
      </c>
      <c r="K86">
        <v>10.1</v>
      </c>
    </row>
    <row r="87" spans="1:11" x14ac:dyDescent="0.35">
      <c r="A87" t="s">
        <v>52</v>
      </c>
      <c r="B87" t="s">
        <v>318</v>
      </c>
      <c r="C87">
        <v>65.400000000000006</v>
      </c>
      <c r="E87" t="s">
        <v>32</v>
      </c>
      <c r="F87" t="s">
        <v>296</v>
      </c>
      <c r="G87">
        <v>1.8</v>
      </c>
      <c r="I87" t="s">
        <v>26</v>
      </c>
      <c r="J87" t="s">
        <v>299</v>
      </c>
      <c r="K87">
        <v>10.6</v>
      </c>
    </row>
    <row r="88" spans="1:11" x14ac:dyDescent="0.35">
      <c r="A88" t="s">
        <v>42</v>
      </c>
      <c r="B88" t="s">
        <v>307</v>
      </c>
      <c r="C88">
        <v>0</v>
      </c>
      <c r="E88" t="s">
        <v>16</v>
      </c>
      <c r="F88" t="s">
        <v>312</v>
      </c>
      <c r="G88">
        <v>1.8</v>
      </c>
      <c r="I88" t="s">
        <v>46</v>
      </c>
      <c r="J88" t="s">
        <v>316</v>
      </c>
      <c r="K88">
        <v>12.7</v>
      </c>
    </row>
    <row r="89" spans="1:11" x14ac:dyDescent="0.35">
      <c r="A89" t="s">
        <v>24</v>
      </c>
      <c r="B89" t="s">
        <v>308</v>
      </c>
      <c r="C89">
        <v>0</v>
      </c>
      <c r="E89" t="s">
        <v>44</v>
      </c>
      <c r="F89" t="s">
        <v>304</v>
      </c>
      <c r="G89">
        <v>3.8</v>
      </c>
      <c r="I89" t="s">
        <v>295</v>
      </c>
      <c r="J89" t="s">
        <v>31</v>
      </c>
      <c r="K89">
        <v>15.1</v>
      </c>
    </row>
    <row r="90" spans="1:11" x14ac:dyDescent="0.35">
      <c r="A90" t="s">
        <v>50</v>
      </c>
      <c r="B90" t="s">
        <v>309</v>
      </c>
      <c r="C90">
        <v>0</v>
      </c>
      <c r="E90" t="s">
        <v>22</v>
      </c>
      <c r="F90" t="s">
        <v>298</v>
      </c>
      <c r="G90">
        <v>4.0999999999999996</v>
      </c>
      <c r="I90" t="s">
        <v>12</v>
      </c>
      <c r="J90" t="s">
        <v>303</v>
      </c>
      <c r="K90">
        <v>36.799999999999997</v>
      </c>
    </row>
    <row r="91" spans="1:11" x14ac:dyDescent="0.35">
      <c r="A91" t="s">
        <v>48</v>
      </c>
      <c r="B91" t="s">
        <v>310</v>
      </c>
      <c r="C91">
        <v>4.3</v>
      </c>
      <c r="E91" t="s">
        <v>93</v>
      </c>
      <c r="F91" t="s">
        <v>301</v>
      </c>
      <c r="G91">
        <v>4.3</v>
      </c>
      <c r="I91" t="s">
        <v>52</v>
      </c>
      <c r="J91" t="s">
        <v>317</v>
      </c>
      <c r="K91">
        <v>65.400000000000006</v>
      </c>
    </row>
    <row r="92" spans="1:11" x14ac:dyDescent="0.35">
      <c r="A92" t="s">
        <v>14</v>
      </c>
      <c r="B92" t="s">
        <v>311</v>
      </c>
      <c r="C92">
        <v>-22.4</v>
      </c>
      <c r="E92" t="s">
        <v>48</v>
      </c>
      <c r="F92" t="s">
        <v>310</v>
      </c>
      <c r="G92">
        <v>4.3</v>
      </c>
    </row>
    <row r="93" spans="1:11" x14ac:dyDescent="0.35">
      <c r="A93" t="s">
        <v>16</v>
      </c>
      <c r="B93" t="s">
        <v>312</v>
      </c>
      <c r="C93">
        <v>1.8</v>
      </c>
      <c r="E93" t="s">
        <v>36</v>
      </c>
      <c r="F93" t="s">
        <v>302</v>
      </c>
      <c r="G93">
        <v>10.1</v>
      </c>
    </row>
    <row r="94" spans="1:11" x14ac:dyDescent="0.35">
      <c r="A94" t="s">
        <v>34</v>
      </c>
      <c r="B94" t="s">
        <v>313</v>
      </c>
      <c r="C94">
        <v>-0.9</v>
      </c>
      <c r="E94" t="s">
        <v>26</v>
      </c>
      <c r="F94" t="s">
        <v>299</v>
      </c>
      <c r="G94">
        <v>10.6</v>
      </c>
    </row>
    <row r="95" spans="1:11" x14ac:dyDescent="0.35">
      <c r="A95" t="s">
        <v>20</v>
      </c>
      <c r="B95" t="s">
        <v>314</v>
      </c>
      <c r="C95">
        <v>0</v>
      </c>
      <c r="E95" t="s">
        <v>46</v>
      </c>
      <c r="F95" t="s">
        <v>316</v>
      </c>
      <c r="G95">
        <v>12.7</v>
      </c>
    </row>
    <row r="96" spans="1:11" x14ac:dyDescent="0.35">
      <c r="A96" t="s">
        <v>40</v>
      </c>
      <c r="B96" t="s">
        <v>190</v>
      </c>
      <c r="C96">
        <v>-5.6</v>
      </c>
      <c r="E96" t="s">
        <v>295</v>
      </c>
      <c r="F96" t="s">
        <v>31</v>
      </c>
      <c r="G96">
        <v>15.1</v>
      </c>
    </row>
    <row r="97" spans="1:7" x14ac:dyDescent="0.35">
      <c r="A97" t="s">
        <v>28</v>
      </c>
      <c r="B97" t="s">
        <v>315</v>
      </c>
      <c r="C97">
        <v>0</v>
      </c>
      <c r="E97" t="s">
        <v>12</v>
      </c>
      <c r="F97" t="s">
        <v>303</v>
      </c>
      <c r="G97">
        <v>36.799999999999997</v>
      </c>
    </row>
    <row r="98" spans="1:7" x14ac:dyDescent="0.35">
      <c r="A98" t="s">
        <v>46</v>
      </c>
      <c r="B98" t="s">
        <v>316</v>
      </c>
      <c r="C98">
        <v>12.7</v>
      </c>
      <c r="E98" t="s">
        <v>52</v>
      </c>
      <c r="F98" t="s">
        <v>318</v>
      </c>
      <c r="G98">
        <v>65.400000000000006</v>
      </c>
    </row>
  </sheetData>
  <sortState xmlns:xlrd2="http://schemas.microsoft.com/office/spreadsheetml/2017/richdata2" ref="A31:B38">
    <sortCondition descending="1" ref="B31:B38"/>
  </sortState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39997558519241921"/>
  </sheetPr>
  <dimension ref="A1:R50"/>
  <sheetViews>
    <sheetView zoomScale="70" zoomScaleNormal="70" workbookViewId="0"/>
  </sheetViews>
  <sheetFormatPr defaultColWidth="8.7265625" defaultRowHeight="15.5" x14ac:dyDescent="0.35"/>
  <cols>
    <col min="1" max="1" width="18.81640625" style="4" customWidth="1"/>
    <col min="2" max="2" width="12.1796875" style="4" customWidth="1"/>
    <col min="3" max="3" width="12.54296875" style="4" customWidth="1"/>
    <col min="4" max="4" width="16.81640625" style="4" customWidth="1"/>
    <col min="5" max="5" width="8.90625" style="4" customWidth="1"/>
    <col min="6" max="6" width="12.1796875" style="4" customWidth="1"/>
    <col min="7" max="7" width="12.54296875" style="4" customWidth="1"/>
    <col min="8" max="8" width="16.81640625" style="4" customWidth="1"/>
    <col min="9" max="9" width="8.90625" style="4" customWidth="1"/>
    <col min="10" max="10" width="12.1796875" style="4" customWidth="1"/>
    <col min="11" max="11" width="12.54296875" style="4" customWidth="1"/>
    <col min="12" max="12" width="16.81640625" style="4" customWidth="1"/>
    <col min="13" max="13" width="8.90625" style="4" customWidth="1"/>
    <col min="14" max="16" width="13.7265625" style="4" customWidth="1"/>
    <col min="17" max="16384" width="8.7265625" style="4"/>
  </cols>
  <sheetData>
    <row r="1" spans="1:18" ht="26" x14ac:dyDescent="0.6">
      <c r="A1" s="26" t="s">
        <v>12</v>
      </c>
      <c r="B1" s="78" t="s">
        <v>101</v>
      </c>
      <c r="I1" s="75"/>
      <c r="P1" s="243"/>
      <c r="Q1" s="5"/>
      <c r="R1" s="5"/>
    </row>
    <row r="2" spans="1:18" x14ac:dyDescent="0.35">
      <c r="A2" s="26"/>
      <c r="B2" s="78"/>
      <c r="I2" s="75"/>
    </row>
    <row r="3" spans="1:18" x14ac:dyDescent="0.35">
      <c r="A3" s="26"/>
      <c r="B3" s="78"/>
      <c r="J3" s="4" t="s">
        <v>74</v>
      </c>
      <c r="O3"/>
      <c r="P3"/>
    </row>
    <row r="4" spans="1:18" ht="31" x14ac:dyDescent="0.35">
      <c r="A4" s="26"/>
      <c r="B4" s="55">
        <v>2021</v>
      </c>
      <c r="C4" s="55">
        <v>2022</v>
      </c>
      <c r="D4" s="246">
        <v>2023</v>
      </c>
      <c r="E4" s="191"/>
      <c r="F4" s="253">
        <v>2021</v>
      </c>
      <c r="G4" s="55">
        <v>2022</v>
      </c>
      <c r="H4" s="246">
        <v>2023</v>
      </c>
      <c r="I4" s="191"/>
      <c r="J4" s="253">
        <v>2021</v>
      </c>
      <c r="K4" s="55">
        <v>2022</v>
      </c>
      <c r="L4" s="246">
        <v>2023</v>
      </c>
      <c r="M4" s="191"/>
      <c r="N4" s="251" t="s">
        <v>58</v>
      </c>
      <c r="O4" s="251" t="s">
        <v>59</v>
      </c>
      <c r="P4" s="252" t="s">
        <v>292</v>
      </c>
    </row>
    <row r="5" spans="1:18" x14ac:dyDescent="0.35">
      <c r="A5" s="5" t="s">
        <v>0</v>
      </c>
      <c r="B5" s="113">
        <f>E19</f>
        <v>8.6133253014059913E-2</v>
      </c>
      <c r="C5" s="113">
        <f>I19</f>
        <v>5.9729494566765483E-2</v>
      </c>
      <c r="D5" s="255">
        <v>9.1464525637951807E-2</v>
      </c>
      <c r="F5" s="73">
        <f>B5/$B$5*100</f>
        <v>100</v>
      </c>
      <c r="G5" s="73">
        <f>C5/$C$5*100</f>
        <v>100</v>
      </c>
      <c r="H5" s="73">
        <f>D5/$D$5*100</f>
        <v>100</v>
      </c>
      <c r="J5" s="73">
        <f>B5/$B$5*100</f>
        <v>100</v>
      </c>
      <c r="K5" s="73">
        <f>C5/$B$5*100</f>
        <v>69.345453093494072</v>
      </c>
      <c r="L5" s="73">
        <f>D5/$B$5*100</f>
        <v>106.18956377163839</v>
      </c>
      <c r="N5" s="73">
        <f>K5-J5</f>
        <v>-30.654546906505928</v>
      </c>
      <c r="O5" s="74">
        <f>L5-K5</f>
        <v>36.844110678144318</v>
      </c>
      <c r="P5" s="74">
        <f>L5-J5</f>
        <v>6.1895637716383902</v>
      </c>
    </row>
    <row r="6" spans="1:18" x14ac:dyDescent="0.35">
      <c r="A6" s="79"/>
      <c r="B6" s="113"/>
      <c r="C6" s="113"/>
      <c r="D6" s="237"/>
      <c r="F6" s="73"/>
      <c r="G6" s="73"/>
      <c r="H6" s="73"/>
      <c r="J6" s="73"/>
      <c r="K6" s="73"/>
      <c r="L6" s="73"/>
      <c r="N6" s="73"/>
      <c r="O6" s="74"/>
      <c r="P6" s="74"/>
    </row>
    <row r="7" spans="1:18" x14ac:dyDescent="0.35">
      <c r="A7" s="4" t="s">
        <v>60</v>
      </c>
      <c r="B7" s="114">
        <f t="shared" ref="B7:B14" si="0">E21</f>
        <v>9.5734377070424495E-2</v>
      </c>
      <c r="C7" s="114">
        <f>I21</f>
        <v>7.6339567764189389E-2</v>
      </c>
      <c r="D7" s="237">
        <v>0.122282791512039</v>
      </c>
      <c r="F7" s="73">
        <f t="shared" ref="F7:F14" si="1">B7/$B$5*100</f>
        <v>111.14682624932017</v>
      </c>
      <c r="G7" s="73">
        <f t="shared" ref="G7:G14" si="2">C7/$C$5*100</f>
        <v>127.80882931941974</v>
      </c>
      <c r="H7" s="73">
        <f>D7/$D$5*100</f>
        <v>133.69422807272463</v>
      </c>
      <c r="J7" s="73">
        <f t="shared" ref="J7:K14" si="3">B7/$B$5*100</f>
        <v>111.14682624932017</v>
      </c>
      <c r="K7" s="73">
        <f t="shared" si="3"/>
        <v>88.629611785042115</v>
      </c>
      <c r="L7" s="73">
        <f>D7/$B$5*100</f>
        <v>141.96931757828563</v>
      </c>
      <c r="N7" s="73">
        <f t="shared" ref="N7:N14" si="4">K7-J7</f>
        <v>-22.517214464278055</v>
      </c>
      <c r="O7" s="74">
        <f t="shared" ref="O7:O14" si="5">L7-K7</f>
        <v>53.33970579324351</v>
      </c>
      <c r="P7" s="74">
        <f t="shared" ref="P7:P14" si="6">L7-J7</f>
        <v>30.822491328965455</v>
      </c>
    </row>
    <row r="8" spans="1:18" x14ac:dyDescent="0.35">
      <c r="A8" s="4" t="s">
        <v>61</v>
      </c>
      <c r="B8" s="114">
        <f t="shared" si="0"/>
        <v>9.003834435335778E-2</v>
      </c>
      <c r="C8" s="114">
        <f t="shared" ref="C8:C14" si="7">I22</f>
        <v>4.8082156290799719E-2</v>
      </c>
      <c r="D8" s="237">
        <v>3.8762248178606962E-2</v>
      </c>
      <c r="F8" s="73">
        <f t="shared" si="1"/>
        <v>104.53377900247239</v>
      </c>
      <c r="G8" s="73">
        <f t="shared" si="2"/>
        <v>80.499854618815831</v>
      </c>
      <c r="H8" s="73">
        <f t="shared" ref="H8:H14" si="8">D8/$D$5*100</f>
        <v>42.379543225360763</v>
      </c>
      <c r="J8" s="73">
        <f t="shared" si="3"/>
        <v>104.53377900247239</v>
      </c>
      <c r="K8" s="73">
        <f t="shared" si="3"/>
        <v>55.822988925021853</v>
      </c>
      <c r="L8" s="73">
        <f t="shared" ref="L8:L12" si="9">D8/$B$5*100</f>
        <v>45.002652079423527</v>
      </c>
      <c r="N8" s="73">
        <f t="shared" si="4"/>
        <v>-48.710790077450532</v>
      </c>
      <c r="O8" s="74">
        <f t="shared" si="5"/>
        <v>-10.820336845598327</v>
      </c>
      <c r="P8" s="74">
        <f t="shared" si="6"/>
        <v>-59.531126923048859</v>
      </c>
    </row>
    <row r="9" spans="1:18" x14ac:dyDescent="0.35">
      <c r="A9" s="4" t="s">
        <v>62</v>
      </c>
      <c r="B9" s="114">
        <f t="shared" si="0"/>
        <v>0.13307908079877528</v>
      </c>
      <c r="C9" s="114">
        <f t="shared" si="7"/>
        <v>8.8351664106380179E-2</v>
      </c>
      <c r="D9" s="237">
        <v>0.3381492137723982</v>
      </c>
      <c r="F9" s="73">
        <f t="shared" si="1"/>
        <v>154.50372085337608</v>
      </c>
      <c r="G9" s="73">
        <f t="shared" si="2"/>
        <v>147.91965803029007</v>
      </c>
      <c r="H9" s="73">
        <f t="shared" si="8"/>
        <v>369.70531625661039</v>
      </c>
      <c r="J9" s="73">
        <f t="shared" si="3"/>
        <v>154.50372085337608</v>
      </c>
      <c r="K9" s="73">
        <f t="shared" si="3"/>
        <v>102.57555707545163</v>
      </c>
      <c r="L9" s="73">
        <f t="shared" si="9"/>
        <v>392.58846257345073</v>
      </c>
      <c r="N9" s="73">
        <f t="shared" si="4"/>
        <v>-51.928163777924453</v>
      </c>
      <c r="O9" s="74">
        <f t="shared" si="5"/>
        <v>290.0129054979991</v>
      </c>
      <c r="P9" s="74">
        <f t="shared" si="6"/>
        <v>238.08474172007465</v>
      </c>
    </row>
    <row r="10" spans="1:18" x14ac:dyDescent="0.35">
      <c r="A10" s="4" t="s">
        <v>63</v>
      </c>
      <c r="B10" s="114">
        <f t="shared" si="0"/>
        <v>3.6135109338705701E-2</v>
      </c>
      <c r="C10" s="114">
        <f t="shared" si="7"/>
        <v>3.8366912565367568E-2</v>
      </c>
      <c r="D10" s="237">
        <v>5.2539796355290838E-2</v>
      </c>
      <c r="F10" s="73">
        <f t="shared" si="1"/>
        <v>41.952565442764836</v>
      </c>
      <c r="G10" s="73">
        <f t="shared" si="2"/>
        <v>64.234450406207827</v>
      </c>
      <c r="H10" s="73">
        <f>D10/$D$5*100</f>
        <v>57.442812925375577</v>
      </c>
      <c r="J10" s="73">
        <f t="shared" si="3"/>
        <v>41.952565442764836</v>
      </c>
      <c r="K10" s="73">
        <f t="shared" si="3"/>
        <v>44.543670676300557</v>
      </c>
      <c r="L10" s="73">
        <f>D10/$B$5*100</f>
        <v>60.998272463614647</v>
      </c>
      <c r="N10" s="73">
        <f t="shared" si="4"/>
        <v>2.5911052335357212</v>
      </c>
      <c r="O10" s="74">
        <f t="shared" si="5"/>
        <v>16.45460178731409</v>
      </c>
      <c r="P10" s="74">
        <f t="shared" si="6"/>
        <v>19.045707020849811</v>
      </c>
    </row>
    <row r="11" spans="1:18" x14ac:dyDescent="0.35">
      <c r="A11" s="4" t="s">
        <v>64</v>
      </c>
      <c r="B11" s="114">
        <f t="shared" si="0"/>
        <v>7.021853557037297E-2</v>
      </c>
      <c r="C11" s="114">
        <f t="shared" si="7"/>
        <v>5.0950925026746377E-2</v>
      </c>
      <c r="D11" s="237">
        <v>6.361338463885359E-2</v>
      </c>
      <c r="F11" s="73">
        <f t="shared" si="1"/>
        <v>81.523143632936851</v>
      </c>
      <c r="G11" s="73">
        <f t="shared" si="2"/>
        <v>85.302789511793975</v>
      </c>
      <c r="H11" s="73">
        <f t="shared" si="8"/>
        <v>69.549789052268579</v>
      </c>
      <c r="J11" s="73">
        <f t="shared" si="3"/>
        <v>81.523143632936851</v>
      </c>
      <c r="K11" s="73">
        <f t="shared" si="3"/>
        <v>59.153605888343066</v>
      </c>
      <c r="L11" s="73">
        <f t="shared" si="9"/>
        <v>73.854617598698724</v>
      </c>
      <c r="N11" s="73">
        <f t="shared" si="4"/>
        <v>-22.369537744593785</v>
      </c>
      <c r="O11" s="74">
        <f t="shared" si="5"/>
        <v>14.701011710355658</v>
      </c>
      <c r="P11" s="74">
        <f t="shared" si="6"/>
        <v>-7.668526034238127</v>
      </c>
    </row>
    <row r="12" spans="1:18" x14ac:dyDescent="0.35">
      <c r="A12" s="4" t="s">
        <v>65</v>
      </c>
      <c r="B12" s="114">
        <f t="shared" si="0"/>
        <v>5.6655229422265786E-2</v>
      </c>
      <c r="C12" s="114">
        <f t="shared" si="7"/>
        <v>8.4400477399154142E-2</v>
      </c>
      <c r="D12" s="237">
        <v>5.9273286529674223E-2</v>
      </c>
      <c r="F12" s="73">
        <f t="shared" si="1"/>
        <v>65.776256486002808</v>
      </c>
      <c r="G12" s="73">
        <f t="shared" si="2"/>
        <v>141.30452301887721</v>
      </c>
      <c r="H12" s="73">
        <f t="shared" si="8"/>
        <v>64.804672758374508</v>
      </c>
      <c r="J12" s="73">
        <f t="shared" si="3"/>
        <v>65.776256486002808</v>
      </c>
      <c r="K12" s="73">
        <f t="shared" si="3"/>
        <v>97.988261729041028</v>
      </c>
      <c r="L12" s="73">
        <f t="shared" si="9"/>
        <v>68.815799305755675</v>
      </c>
      <c r="N12" s="73">
        <f t="shared" si="4"/>
        <v>32.21200524303822</v>
      </c>
      <c r="O12" s="74">
        <f t="shared" si="5"/>
        <v>-29.172462423285353</v>
      </c>
      <c r="P12" s="74">
        <f t="shared" si="6"/>
        <v>3.0395428197528673</v>
      </c>
    </row>
    <row r="13" spans="1:18" x14ac:dyDescent="0.35">
      <c r="A13" s="4" t="s">
        <v>66</v>
      </c>
      <c r="B13" s="114">
        <f t="shared" si="0"/>
        <v>2.3285859516014803E-2</v>
      </c>
      <c r="C13" s="114">
        <f t="shared" si="7"/>
        <v>1.2285863423212424E-2</v>
      </c>
      <c r="D13" s="237">
        <v>1.0129580047173207E-2</v>
      </c>
      <c r="F13" s="73">
        <f t="shared" si="1"/>
        <v>27.034691830591544</v>
      </c>
      <c r="G13" s="73">
        <f t="shared" si="2"/>
        <v>20.569173592251509</v>
      </c>
      <c r="H13" s="73">
        <f t="shared" si="8"/>
        <v>11.074872992038012</v>
      </c>
      <c r="J13" s="73">
        <f t="shared" si="3"/>
        <v>27.034691830591544</v>
      </c>
      <c r="K13" s="73">
        <f t="shared" si="3"/>
        <v>14.263786625134136</v>
      </c>
      <c r="L13" s="73">
        <f>D13/$B$5*100</f>
        <v>11.760359318508161</v>
      </c>
      <c r="N13" s="73">
        <f t="shared" si="4"/>
        <v>-12.770905205457408</v>
      </c>
      <c r="O13" s="74">
        <f t="shared" si="5"/>
        <v>-2.5034273066259747</v>
      </c>
      <c r="P13" s="74">
        <f t="shared" si="6"/>
        <v>-15.274332512083383</v>
      </c>
    </row>
    <row r="14" spans="1:18" x14ac:dyDescent="0.35">
      <c r="A14" s="4" t="s">
        <v>67</v>
      </c>
      <c r="B14" s="114">
        <f t="shared" si="0"/>
        <v>0.15161982828612255</v>
      </c>
      <c r="C14" s="114">
        <f t="shared" si="7"/>
        <v>5.3947990670749645E-2</v>
      </c>
      <c r="D14" s="237">
        <v>3.5641899201280212E-2</v>
      </c>
      <c r="F14" s="73">
        <f t="shared" si="1"/>
        <v>176.02937655376024</v>
      </c>
      <c r="G14" s="73">
        <f t="shared" si="2"/>
        <v>90.320520978872025</v>
      </c>
      <c r="H14" s="73">
        <f t="shared" si="8"/>
        <v>38.968003116709056</v>
      </c>
      <c r="J14" s="73">
        <f t="shared" si="3"/>
        <v>176.02937655376024</v>
      </c>
      <c r="K14" s="73">
        <f t="shared" si="3"/>
        <v>62.633174509203172</v>
      </c>
      <c r="L14" s="73">
        <f>D14/$B$5*100</f>
        <v>41.379952520151804</v>
      </c>
      <c r="N14" s="73">
        <f t="shared" si="4"/>
        <v>-113.39620204455707</v>
      </c>
      <c r="O14" s="74">
        <f t="shared" si="5"/>
        <v>-21.253221989051369</v>
      </c>
      <c r="P14" s="74">
        <f t="shared" si="6"/>
        <v>-134.64942403360845</v>
      </c>
    </row>
    <row r="15" spans="1:18" x14ac:dyDescent="0.35">
      <c r="B15" s="114"/>
      <c r="C15" s="114"/>
      <c r="K15" s="75"/>
    </row>
    <row r="17" spans="1:16" ht="15.65" customHeight="1" x14ac:dyDescent="0.35">
      <c r="A17" s="80" t="s">
        <v>102</v>
      </c>
      <c r="B17" s="263">
        <v>2021</v>
      </c>
      <c r="C17" s="263"/>
      <c r="D17" s="263"/>
      <c r="E17" s="263"/>
      <c r="F17" s="263">
        <v>2022</v>
      </c>
      <c r="G17" s="263"/>
      <c r="H17" s="263"/>
      <c r="I17" s="263"/>
      <c r="J17" s="263">
        <v>2023</v>
      </c>
      <c r="K17" s="263"/>
      <c r="L17" s="263"/>
      <c r="M17" s="263"/>
    </row>
    <row r="18" spans="1:16" ht="48" customHeight="1" x14ac:dyDescent="0.35">
      <c r="A18" s="84" t="s">
        <v>103</v>
      </c>
      <c r="B18" s="85" t="s">
        <v>104</v>
      </c>
      <c r="C18" s="101" t="s">
        <v>105</v>
      </c>
      <c r="D18" s="86" t="s">
        <v>106</v>
      </c>
      <c r="E18" s="87" t="s">
        <v>100</v>
      </c>
      <c r="F18" s="85" t="s">
        <v>104</v>
      </c>
      <c r="G18" s="101" t="s">
        <v>105</v>
      </c>
      <c r="H18" s="88" t="s">
        <v>99</v>
      </c>
      <c r="I18" s="87" t="s">
        <v>100</v>
      </c>
      <c r="J18" s="85" t="s">
        <v>104</v>
      </c>
      <c r="K18" s="101" t="s">
        <v>105</v>
      </c>
      <c r="L18" s="88" t="s">
        <v>99</v>
      </c>
      <c r="M18" s="87" t="s">
        <v>100</v>
      </c>
      <c r="P18" s="5"/>
    </row>
    <row r="19" spans="1:16" ht="15.65" customHeight="1" x14ac:dyDescent="0.35">
      <c r="A19" s="5" t="s">
        <v>0</v>
      </c>
      <c r="B19" s="81">
        <v>26840035</v>
      </c>
      <c r="C19" s="256">
        <f>SUM(C21:C28)</f>
        <v>59513478.829999998</v>
      </c>
      <c r="D19" s="81">
        <v>100255721000</v>
      </c>
      <c r="E19" s="121">
        <f>(B19+C19)/D19*100</f>
        <v>8.6133253014059913E-2</v>
      </c>
      <c r="F19" s="81">
        <v>21910241</v>
      </c>
      <c r="G19" s="256">
        <f>SUM(G21:G28)</f>
        <v>43580273.220000014</v>
      </c>
      <c r="H19" s="81">
        <v>109645184000</v>
      </c>
      <c r="I19" s="121">
        <f>((F19+G19)/H19)*100</f>
        <v>5.9729494566765483E-2</v>
      </c>
      <c r="J19" s="81">
        <v>47483066</v>
      </c>
      <c r="K19" s="81">
        <f>SUM(K21:K28)</f>
        <v>64944110.913999997</v>
      </c>
      <c r="L19" s="81">
        <v>122918887000</v>
      </c>
      <c r="M19" s="121">
        <f>((J19+K19)/L19)*100</f>
        <v>9.1464525637951807E-2</v>
      </c>
      <c r="P19" s="83"/>
    </row>
    <row r="20" spans="1:16" ht="15.65" customHeight="1" x14ac:dyDescent="0.35">
      <c r="A20" s="79"/>
      <c r="B20" s="82"/>
      <c r="C20" s="102"/>
      <c r="D20" s="81"/>
      <c r="E20" s="121"/>
      <c r="F20" s="82"/>
      <c r="G20" s="102"/>
      <c r="H20" s="81"/>
      <c r="I20" s="121"/>
      <c r="K20" s="83"/>
      <c r="M20" s="121"/>
      <c r="P20" s="83"/>
    </row>
    <row r="21" spans="1:16" ht="15.65" customHeight="1" x14ac:dyDescent="0.35">
      <c r="A21" s="4" t="s">
        <v>60</v>
      </c>
      <c r="B21" s="83">
        <v>9626202</v>
      </c>
      <c r="C21" s="102">
        <v>17279121.359999999</v>
      </c>
      <c r="D21" s="83">
        <v>28104140000</v>
      </c>
      <c r="E21" s="121">
        <f t="shared" ref="E21:E27" si="10">(B21+C21)/D21*100</f>
        <v>9.5734377070424495E-2</v>
      </c>
      <c r="F21" s="83">
        <v>6834874</v>
      </c>
      <c r="G21" s="102">
        <v>16608227.070000011</v>
      </c>
      <c r="H21" s="83">
        <v>30708978000</v>
      </c>
      <c r="I21" s="121">
        <f t="shared" ref="I21:I27" si="11">((F21+G21)/H21)*100</f>
        <v>7.6339567764189389E-2</v>
      </c>
      <c r="J21" s="83">
        <v>6371322</v>
      </c>
      <c r="K21" s="83">
        <v>34583227</v>
      </c>
      <c r="L21" s="83">
        <v>33491670000</v>
      </c>
      <c r="M21" s="121">
        <f t="shared" ref="M21:M28" si="12">((J21+K21)/L21)*100</f>
        <v>0.12228279151203866</v>
      </c>
      <c r="P21" s="83"/>
    </row>
    <row r="22" spans="1:16" ht="15.65" customHeight="1" x14ac:dyDescent="0.35">
      <c r="A22" s="4" t="s">
        <v>61</v>
      </c>
      <c r="B22" s="83">
        <v>4450394</v>
      </c>
      <c r="C22" s="102">
        <v>5783342.6100000003</v>
      </c>
      <c r="D22" s="83">
        <v>11365976000</v>
      </c>
      <c r="E22" s="121">
        <f t="shared" si="10"/>
        <v>9.003834435335778E-2</v>
      </c>
      <c r="F22" s="83">
        <v>1829697</v>
      </c>
      <c r="G22" s="102">
        <v>3989109.3900000006</v>
      </c>
      <c r="H22" s="83">
        <v>12101800000</v>
      </c>
      <c r="I22" s="121">
        <f t="shared" si="11"/>
        <v>4.8082156290799719E-2</v>
      </c>
      <c r="J22" s="83">
        <v>1690748</v>
      </c>
      <c r="K22" s="83">
        <v>3772198.2059999998</v>
      </c>
      <c r="L22" s="83">
        <v>14093471000</v>
      </c>
      <c r="M22" s="121">
        <f>((J22+K22)/L22)*100</f>
        <v>3.8762248178606962E-2</v>
      </c>
      <c r="P22" s="83"/>
    </row>
    <row r="23" spans="1:16" ht="15.65" customHeight="1" x14ac:dyDescent="0.35">
      <c r="A23" s="4" t="s">
        <v>62</v>
      </c>
      <c r="B23" s="83">
        <v>4606873</v>
      </c>
      <c r="C23" s="102">
        <v>7224003.6699999999</v>
      </c>
      <c r="D23" s="83">
        <v>8890110000</v>
      </c>
      <c r="E23" s="121">
        <f t="shared" si="10"/>
        <v>0.13307908079877528</v>
      </c>
      <c r="F23" s="83">
        <v>3288719</v>
      </c>
      <c r="G23" s="102">
        <v>5564438.46</v>
      </c>
      <c r="H23" s="83">
        <v>10020363000</v>
      </c>
      <c r="I23" s="121">
        <f t="shared" si="11"/>
        <v>8.8351664106380179E-2</v>
      </c>
      <c r="J23" s="83">
        <v>30213760</v>
      </c>
      <c r="K23" s="83">
        <v>7148437.9299999997</v>
      </c>
      <c r="L23" s="83">
        <v>11049027000</v>
      </c>
      <c r="M23" s="121">
        <f t="shared" si="12"/>
        <v>0.3381492137723982</v>
      </c>
      <c r="P23" s="83"/>
    </row>
    <row r="24" spans="1:16" ht="15.65" customHeight="1" x14ac:dyDescent="0.35">
      <c r="A24" s="4" t="s">
        <v>63</v>
      </c>
      <c r="B24" s="83">
        <v>1431232</v>
      </c>
      <c r="C24" s="102">
        <v>2342922.2599999998</v>
      </c>
      <c r="D24" s="83">
        <v>10444563000</v>
      </c>
      <c r="E24" s="121">
        <f t="shared" si="10"/>
        <v>3.6135109338705701E-2</v>
      </c>
      <c r="F24" s="83">
        <v>1736197</v>
      </c>
      <c r="G24" s="102">
        <v>2576865.8999999994</v>
      </c>
      <c r="H24" s="83">
        <v>11241621000</v>
      </c>
      <c r="I24" s="121">
        <f t="shared" si="11"/>
        <v>3.8366912565367568E-2</v>
      </c>
      <c r="J24" s="83">
        <v>4261232</v>
      </c>
      <c r="K24" s="83">
        <v>2827348.5320000001</v>
      </c>
      <c r="L24" s="83">
        <v>13491831000</v>
      </c>
      <c r="M24" s="121">
        <f t="shared" si="12"/>
        <v>5.2539796355290838E-2</v>
      </c>
      <c r="P24" s="83"/>
    </row>
    <row r="25" spans="1:16" ht="15.65" customHeight="1" x14ac:dyDescent="0.35">
      <c r="A25" s="4" t="s">
        <v>64</v>
      </c>
      <c r="B25" s="83">
        <v>3561044</v>
      </c>
      <c r="C25" s="102">
        <v>4333049.4600000009</v>
      </c>
      <c r="D25" s="83">
        <v>11242179000</v>
      </c>
      <c r="E25" s="121">
        <f t="shared" si="10"/>
        <v>7.021853557037297E-2</v>
      </c>
      <c r="F25" s="83">
        <v>3554205</v>
      </c>
      <c r="G25" s="102">
        <v>2761709.37</v>
      </c>
      <c r="H25" s="83">
        <v>12396074000</v>
      </c>
      <c r="I25" s="121">
        <f t="shared" si="11"/>
        <v>5.0950925026746377E-2</v>
      </c>
      <c r="J25" s="83">
        <v>2544384</v>
      </c>
      <c r="K25" s="83">
        <v>6150163.0049999999</v>
      </c>
      <c r="L25" s="83">
        <v>13667795000</v>
      </c>
      <c r="M25" s="121">
        <f t="shared" si="12"/>
        <v>6.361338463885359E-2</v>
      </c>
      <c r="P25" s="83"/>
    </row>
    <row r="26" spans="1:16" ht="15.65" customHeight="1" x14ac:dyDescent="0.35">
      <c r="A26" s="4" t="s">
        <v>65</v>
      </c>
      <c r="B26" s="83">
        <v>1234847</v>
      </c>
      <c r="C26" s="102">
        <v>3784889.61</v>
      </c>
      <c r="D26" s="83">
        <v>8860147000</v>
      </c>
      <c r="E26" s="121">
        <f t="shared" si="10"/>
        <v>5.6655229422265786E-2</v>
      </c>
      <c r="F26" s="83">
        <v>2112295</v>
      </c>
      <c r="G26" s="102">
        <v>6236896.4699999988</v>
      </c>
      <c r="H26" s="83">
        <v>9892351000</v>
      </c>
      <c r="I26" s="121">
        <f t="shared" si="11"/>
        <v>8.4400477399154142E-2</v>
      </c>
      <c r="J26" s="83">
        <v>1110748</v>
      </c>
      <c r="K26" s="83">
        <v>5281485.9340000004</v>
      </c>
      <c r="L26" s="83">
        <v>10784342000</v>
      </c>
      <c r="M26" s="121">
        <f t="shared" si="12"/>
        <v>5.9273286529674223E-2</v>
      </c>
      <c r="P26" s="83"/>
    </row>
    <row r="27" spans="1:16" ht="15.65" customHeight="1" x14ac:dyDescent="0.35">
      <c r="A27" s="4" t="s">
        <v>66</v>
      </c>
      <c r="B27" s="83">
        <v>227794</v>
      </c>
      <c r="C27" s="102">
        <v>1890264.03</v>
      </c>
      <c r="D27" s="83">
        <v>9095898000</v>
      </c>
      <c r="E27" s="121">
        <f t="shared" si="10"/>
        <v>2.3285859516014803E-2</v>
      </c>
      <c r="F27" s="83">
        <v>498977</v>
      </c>
      <c r="G27" s="102">
        <v>728947.37999999989</v>
      </c>
      <c r="H27" s="83">
        <v>9994612000</v>
      </c>
      <c r="I27" s="121">
        <f t="shared" si="11"/>
        <v>1.2285863423212424E-2</v>
      </c>
      <c r="J27" s="83">
        <v>103396</v>
      </c>
      <c r="K27" s="83">
        <v>1054479.93</v>
      </c>
      <c r="L27" s="83">
        <v>11430641000</v>
      </c>
      <c r="M27" s="121">
        <f t="shared" si="12"/>
        <v>1.0129580047173207E-2</v>
      </c>
      <c r="P27" s="83"/>
    </row>
    <row r="28" spans="1:16" x14ac:dyDescent="0.35">
      <c r="A28" s="4" t="s">
        <v>67</v>
      </c>
      <c r="B28" s="83">
        <v>1701649</v>
      </c>
      <c r="C28" s="102">
        <v>16875885.830000002</v>
      </c>
      <c r="D28" s="83">
        <v>12252708000</v>
      </c>
      <c r="E28" s="121">
        <f>(B28+C28)/D28*100</f>
        <v>0.15161982828612255</v>
      </c>
      <c r="F28" s="83">
        <v>2055277</v>
      </c>
      <c r="G28" s="102">
        <v>5114079.1800000025</v>
      </c>
      <c r="H28" s="83">
        <v>13289385000</v>
      </c>
      <c r="I28" s="121">
        <f>((F28+G28)/H28)*100</f>
        <v>5.3947990670749645E-2</v>
      </c>
      <c r="J28" s="83">
        <v>1187476</v>
      </c>
      <c r="K28" s="83">
        <v>4126770.3769999999</v>
      </c>
      <c r="L28" s="83">
        <v>14910110000</v>
      </c>
      <c r="M28" s="121">
        <f t="shared" si="12"/>
        <v>3.5641899201280212E-2</v>
      </c>
      <c r="P28" s="83"/>
    </row>
    <row r="30" spans="1:16" x14ac:dyDescent="0.35">
      <c r="B30" s="76" t="s">
        <v>71</v>
      </c>
    </row>
    <row r="31" spans="1:16" x14ac:dyDescent="0.35">
      <c r="A31" s="4" t="s">
        <v>3</v>
      </c>
      <c r="B31" s="73">
        <v>147.91965803029007</v>
      </c>
      <c r="C31" s="4">
        <v>100</v>
      </c>
      <c r="E31" s="22"/>
      <c r="F31" s="22"/>
      <c r="G31" s="22"/>
    </row>
    <row r="32" spans="1:16" x14ac:dyDescent="0.35">
      <c r="A32" s="4" t="s">
        <v>6</v>
      </c>
      <c r="B32" s="73">
        <v>141.30452301887721</v>
      </c>
      <c r="C32" s="4">
        <v>100</v>
      </c>
      <c r="D32" s="96"/>
    </row>
    <row r="33" spans="1:11" x14ac:dyDescent="0.35">
      <c r="A33" s="4" t="s">
        <v>1</v>
      </c>
      <c r="B33" s="73">
        <v>127.80882931941974</v>
      </c>
      <c r="C33" s="4">
        <v>100</v>
      </c>
      <c r="D33" s="96"/>
    </row>
    <row r="34" spans="1:11" x14ac:dyDescent="0.35">
      <c r="A34" s="4" t="s">
        <v>8</v>
      </c>
      <c r="B34" s="73">
        <v>90.320520978872025</v>
      </c>
      <c r="C34" s="4">
        <v>100</v>
      </c>
      <c r="D34" s="96"/>
    </row>
    <row r="35" spans="1:11" x14ac:dyDescent="0.35">
      <c r="A35" s="4" t="s">
        <v>5</v>
      </c>
      <c r="B35" s="73">
        <v>85.302789511793975</v>
      </c>
      <c r="C35" s="4">
        <v>100</v>
      </c>
      <c r="D35" s="96"/>
    </row>
    <row r="36" spans="1:11" x14ac:dyDescent="0.35">
      <c r="A36" s="4" t="s">
        <v>2</v>
      </c>
      <c r="B36" s="73">
        <v>80.499854618815831</v>
      </c>
      <c r="C36" s="4">
        <v>100</v>
      </c>
      <c r="D36" s="96"/>
    </row>
    <row r="37" spans="1:11" x14ac:dyDescent="0.35">
      <c r="A37" s="4" t="s">
        <v>4</v>
      </c>
      <c r="B37" s="73">
        <v>64.234450406207827</v>
      </c>
      <c r="C37" s="4">
        <v>100</v>
      </c>
      <c r="D37" s="96"/>
    </row>
    <row r="38" spans="1:11" x14ac:dyDescent="0.35">
      <c r="A38" s="4" t="s">
        <v>7</v>
      </c>
      <c r="B38" s="73">
        <v>20.569173592251509</v>
      </c>
      <c r="C38" s="4">
        <v>100</v>
      </c>
      <c r="D38" s="96"/>
    </row>
    <row r="39" spans="1:11" x14ac:dyDescent="0.35">
      <c r="D39" s="96"/>
    </row>
    <row r="42" spans="1:11" x14ac:dyDescent="0.35">
      <c r="B42" s="76" t="s">
        <v>72</v>
      </c>
      <c r="K42" s="58"/>
    </row>
    <row r="43" spans="1:11" x14ac:dyDescent="0.35">
      <c r="A43" s="4" t="s">
        <v>3</v>
      </c>
      <c r="B43" s="74">
        <v>369.70531625661039</v>
      </c>
      <c r="C43" s="4">
        <v>100</v>
      </c>
      <c r="K43" s="58"/>
    </row>
    <row r="44" spans="1:11" x14ac:dyDescent="0.35">
      <c r="A44" s="4" t="s">
        <v>1</v>
      </c>
      <c r="B44" s="74">
        <v>133.69422807272429</v>
      </c>
      <c r="C44" s="4">
        <v>100</v>
      </c>
      <c r="K44" s="58"/>
    </row>
    <row r="45" spans="1:11" x14ac:dyDescent="0.35">
      <c r="A45" s="4" t="s">
        <v>5</v>
      </c>
      <c r="B45" s="74">
        <v>69.549789052268579</v>
      </c>
      <c r="C45" s="4">
        <v>100</v>
      </c>
      <c r="K45" s="58"/>
    </row>
    <row r="46" spans="1:11" x14ac:dyDescent="0.35">
      <c r="A46" s="4" t="s">
        <v>6</v>
      </c>
      <c r="B46" s="74">
        <v>64.804672758374508</v>
      </c>
      <c r="C46" s="4">
        <v>100</v>
      </c>
      <c r="K46" s="58"/>
    </row>
    <row r="47" spans="1:11" x14ac:dyDescent="0.35">
      <c r="A47" s="4" t="s">
        <v>4</v>
      </c>
      <c r="B47" s="74">
        <v>57.442812925375577</v>
      </c>
      <c r="C47" s="4">
        <v>100</v>
      </c>
      <c r="K47" s="58"/>
    </row>
    <row r="48" spans="1:11" x14ac:dyDescent="0.35">
      <c r="A48" s="4" t="s">
        <v>2</v>
      </c>
      <c r="B48" s="74">
        <v>42.379543225360763</v>
      </c>
      <c r="C48" s="4">
        <v>100</v>
      </c>
      <c r="K48" s="58"/>
    </row>
    <row r="49" spans="1:11" x14ac:dyDescent="0.35">
      <c r="A49" s="4" t="s">
        <v>8</v>
      </c>
      <c r="B49" s="74">
        <v>38.968003116709056</v>
      </c>
      <c r="C49" s="4">
        <v>100</v>
      </c>
      <c r="K49" s="58"/>
    </row>
    <row r="50" spans="1:11" x14ac:dyDescent="0.35">
      <c r="A50" s="4" t="s">
        <v>7</v>
      </c>
      <c r="B50" s="74">
        <v>11.074872992038012</v>
      </c>
      <c r="C50" s="4">
        <v>100</v>
      </c>
    </row>
  </sheetData>
  <sortState xmlns:xlrd2="http://schemas.microsoft.com/office/spreadsheetml/2017/richdata2" ref="J42:K49">
    <sortCondition descending="1" ref="K42:K49"/>
  </sortState>
  <mergeCells count="3">
    <mergeCell ref="F17:I17"/>
    <mergeCell ref="B17:E17"/>
    <mergeCell ref="J17:M17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39997558519241921"/>
  </sheetPr>
  <dimension ref="A1:S52"/>
  <sheetViews>
    <sheetView zoomScale="70" zoomScaleNormal="70" workbookViewId="0"/>
  </sheetViews>
  <sheetFormatPr defaultColWidth="8.7265625" defaultRowHeight="15.5" x14ac:dyDescent="0.35"/>
  <cols>
    <col min="1" max="1" width="24.26953125" style="4" customWidth="1"/>
    <col min="2" max="2" width="13.7265625" style="4" customWidth="1"/>
    <col min="3" max="3" width="16.81640625" style="4" customWidth="1"/>
    <col min="4" max="4" width="8.7265625" style="4"/>
    <col min="5" max="5" width="13.7265625" style="4" customWidth="1"/>
    <col min="6" max="6" width="16.81640625" style="4" customWidth="1"/>
    <col min="7" max="7" width="8.7265625" style="4"/>
    <col min="8" max="8" width="13" style="4" customWidth="1"/>
    <col min="9" max="9" width="17.453125" style="4" customWidth="1"/>
    <col min="10" max="10" width="8.7265625" style="4"/>
    <col min="11" max="11" width="12.1796875" style="4" customWidth="1"/>
    <col min="12" max="13" width="8.7265625" style="4"/>
    <col min="14" max="16" width="13.453125" style="4" customWidth="1"/>
    <col min="17" max="16384" width="8.7265625" style="4"/>
  </cols>
  <sheetData>
    <row r="1" spans="1:19" ht="26" x14ac:dyDescent="0.6">
      <c r="A1" s="26" t="s">
        <v>44</v>
      </c>
      <c r="B1" s="78" t="s">
        <v>107</v>
      </c>
      <c r="N1" s="50"/>
      <c r="O1"/>
      <c r="P1"/>
      <c r="Q1" s="243"/>
      <c r="R1" s="5"/>
      <c r="S1" s="5"/>
    </row>
    <row r="2" spans="1:19" x14ac:dyDescent="0.35">
      <c r="A2" s="26"/>
      <c r="B2" s="78"/>
      <c r="N2"/>
      <c r="O2"/>
      <c r="P2"/>
    </row>
    <row r="3" spans="1:19" x14ac:dyDescent="0.35">
      <c r="J3" s="4" t="s">
        <v>74</v>
      </c>
      <c r="O3" s="97"/>
      <c r="P3" s="97"/>
    </row>
    <row r="4" spans="1:19" ht="35.5" customHeight="1" x14ac:dyDescent="0.35">
      <c r="A4" s="26"/>
      <c r="B4" s="55">
        <v>2021</v>
      </c>
      <c r="C4" s="55">
        <v>2022</v>
      </c>
      <c r="D4" s="246">
        <v>2023</v>
      </c>
      <c r="E4" s="191"/>
      <c r="F4" s="253">
        <v>2021</v>
      </c>
      <c r="G4" s="55">
        <v>2022</v>
      </c>
      <c r="H4" s="246">
        <v>2023</v>
      </c>
      <c r="I4" s="191"/>
      <c r="J4" s="253">
        <v>2021</v>
      </c>
      <c r="K4" s="55">
        <v>2022</v>
      </c>
      <c r="L4" s="246">
        <v>2023</v>
      </c>
      <c r="M4" s="191"/>
      <c r="N4" s="251" t="s">
        <v>58</v>
      </c>
      <c r="O4" s="251" t="s">
        <v>59</v>
      </c>
      <c r="P4" s="252" t="s">
        <v>292</v>
      </c>
    </row>
    <row r="5" spans="1:19" x14ac:dyDescent="0.35">
      <c r="A5" s="5" t="s">
        <v>0</v>
      </c>
      <c r="B5" s="115">
        <f>D19</f>
        <v>0.51334354275902117</v>
      </c>
      <c r="C5" s="115">
        <f>G19</f>
        <v>0.56094321753338472</v>
      </c>
      <c r="D5" s="205">
        <v>0.58065072213027757</v>
      </c>
      <c r="F5" s="73">
        <f>B5/$B$5*100</f>
        <v>100</v>
      </c>
      <c r="G5" s="73">
        <f>C5/$C$5*100</f>
        <v>100</v>
      </c>
      <c r="H5" s="73">
        <f>D5/$D$5*100</f>
        <v>100</v>
      </c>
      <c r="J5" s="73">
        <f>B5/$B$5*100</f>
        <v>100</v>
      </c>
      <c r="K5" s="73">
        <f>C5/$B$5*100</f>
        <v>109.27247950145313</v>
      </c>
      <c r="L5" s="73">
        <f>D5/$B$5*100</f>
        <v>113.11152742070283</v>
      </c>
      <c r="N5" s="73">
        <f>K5-J5</f>
        <v>9.2724795014531338</v>
      </c>
      <c r="O5" s="74">
        <f>L5-K5</f>
        <v>3.839047919249694</v>
      </c>
      <c r="P5" s="74">
        <f>L5-J5</f>
        <v>13.111527420702828</v>
      </c>
    </row>
    <row r="6" spans="1:19" x14ac:dyDescent="0.35">
      <c r="A6" s="79"/>
      <c r="B6" s="115"/>
      <c r="C6" s="115"/>
      <c r="D6" s="206"/>
      <c r="F6" s="73"/>
      <c r="G6" s="73"/>
      <c r="H6" s="73"/>
      <c r="J6" s="73"/>
      <c r="K6" s="73"/>
      <c r="L6" s="73"/>
      <c r="N6" s="73"/>
      <c r="O6" s="74"/>
      <c r="P6" s="74"/>
    </row>
    <row r="7" spans="1:19" x14ac:dyDescent="0.35">
      <c r="A7" s="4" t="s">
        <v>60</v>
      </c>
      <c r="B7" s="116">
        <f t="shared" ref="B7:B14" si="0">D21</f>
        <v>0.70869741966841904</v>
      </c>
      <c r="C7" s="116">
        <f t="shared" ref="C7:C14" si="1">G21</f>
        <v>0.75385217638958879</v>
      </c>
      <c r="D7" s="206">
        <v>0.89015780043216719</v>
      </c>
      <c r="F7" s="73">
        <f t="shared" ref="F7:F14" si="2">B7/$B$5*100</f>
        <v>138.05519318689528</v>
      </c>
      <c r="G7" s="73">
        <f t="shared" ref="G7:G14" si="3">C7/$C$5*100</f>
        <v>134.39010452866791</v>
      </c>
      <c r="H7" s="73">
        <f t="shared" ref="H7:H12" si="4">D7/$D$5*100</f>
        <v>153.30348633105586</v>
      </c>
      <c r="J7" s="73">
        <f t="shared" ref="J7:K14" si="5">B7/$B$5*100</f>
        <v>138.05519318689528</v>
      </c>
      <c r="K7" s="73">
        <f t="shared" si="5"/>
        <v>146.85139942307009</v>
      </c>
      <c r="L7" s="73">
        <f t="shared" ref="L7:L13" si="6">D7/$B$5*100</f>
        <v>173.40391497824567</v>
      </c>
      <c r="N7" s="73">
        <f t="shared" ref="N7:N14" si="7">K7-J7</f>
        <v>8.796206236174811</v>
      </c>
      <c r="O7" s="74">
        <f t="shared" ref="O7:O14" si="8">L7-K7</f>
        <v>26.552515555175574</v>
      </c>
      <c r="P7" s="74">
        <f t="shared" ref="P7:P14" si="9">L7-J7</f>
        <v>35.348721791350386</v>
      </c>
    </row>
    <row r="8" spans="1:19" x14ac:dyDescent="0.35">
      <c r="A8" s="4" t="s">
        <v>61</v>
      </c>
      <c r="B8" s="116">
        <f t="shared" si="0"/>
        <v>0.5286066150412424</v>
      </c>
      <c r="C8" s="116">
        <f t="shared" si="1"/>
        <v>0.5553516914839115</v>
      </c>
      <c r="D8" s="206">
        <v>0.55026460124691789</v>
      </c>
      <c r="F8" s="73">
        <f t="shared" si="2"/>
        <v>102.97326663547537</v>
      </c>
      <c r="G8" s="73">
        <f t="shared" si="3"/>
        <v>99.003192145889457</v>
      </c>
      <c r="H8" s="73">
        <f>D8/$D$5*100</f>
        <v>94.766884854309694</v>
      </c>
      <c r="J8" s="73">
        <f t="shared" si="5"/>
        <v>102.97326663547537</v>
      </c>
      <c r="K8" s="73">
        <f t="shared" si="5"/>
        <v>108.1832428434013</v>
      </c>
      <c r="L8" s="73">
        <f t="shared" si="6"/>
        <v>107.19227094772839</v>
      </c>
      <c r="N8" s="73">
        <f t="shared" si="7"/>
        <v>5.2099762079259335</v>
      </c>
      <c r="O8" s="74">
        <f t="shared" si="8"/>
        <v>-0.99097189567291366</v>
      </c>
      <c r="P8" s="74">
        <f t="shared" si="9"/>
        <v>4.2190043122530199</v>
      </c>
    </row>
    <row r="9" spans="1:19" x14ac:dyDescent="0.35">
      <c r="A9" s="4" t="s">
        <v>62</v>
      </c>
      <c r="B9" s="116">
        <f t="shared" si="0"/>
        <v>1.1000856794797813</v>
      </c>
      <c r="C9" s="116">
        <f t="shared" si="1"/>
        <v>1.1393960578074867</v>
      </c>
      <c r="D9" s="206">
        <v>1.4354255628120014</v>
      </c>
      <c r="F9" s="73">
        <f t="shared" si="2"/>
        <v>214.2981430266465</v>
      </c>
      <c r="G9" s="73">
        <f t="shared" si="3"/>
        <v>203.12146081696318</v>
      </c>
      <c r="H9" s="73">
        <f t="shared" si="4"/>
        <v>247.20981273316016</v>
      </c>
      <c r="J9" s="73">
        <f t="shared" si="5"/>
        <v>214.2981430266465</v>
      </c>
      <c r="K9" s="73">
        <f t="shared" si="5"/>
        <v>221.95585663426826</v>
      </c>
      <c r="L9" s="73">
        <f t="shared" si="6"/>
        <v>279.62279511633659</v>
      </c>
      <c r="N9" s="73">
        <f t="shared" si="7"/>
        <v>7.6577136076217585</v>
      </c>
      <c r="O9" s="74">
        <f>L9-K9</f>
        <v>57.666938482068332</v>
      </c>
      <c r="P9" s="74">
        <f t="shared" si="9"/>
        <v>65.32465208969009</v>
      </c>
    </row>
    <row r="10" spans="1:19" x14ac:dyDescent="0.35">
      <c r="A10" s="4" t="s">
        <v>63</v>
      </c>
      <c r="B10" s="116">
        <f t="shared" si="0"/>
        <v>0.24412874909175231</v>
      </c>
      <c r="C10" s="116">
        <f t="shared" si="1"/>
        <v>0.2858297482186955</v>
      </c>
      <c r="D10" s="206">
        <v>0.24539984973129297</v>
      </c>
      <c r="F10" s="73">
        <f t="shared" si="2"/>
        <v>47.556602695274123</v>
      </c>
      <c r="G10" s="73">
        <f t="shared" si="3"/>
        <v>50.955201753853849</v>
      </c>
      <c r="H10" s="73">
        <f t="shared" si="4"/>
        <v>42.262902701812862</v>
      </c>
      <c r="J10" s="73">
        <f t="shared" si="5"/>
        <v>47.556602695274123</v>
      </c>
      <c r="K10" s="73">
        <f t="shared" si="5"/>
        <v>55.680012391404041</v>
      </c>
      <c r="L10" s="73">
        <f t="shared" si="6"/>
        <v>47.804214778346008</v>
      </c>
      <c r="N10" s="73">
        <f t="shared" si="7"/>
        <v>8.1234096961299187</v>
      </c>
      <c r="O10" s="74">
        <f t="shared" si="8"/>
        <v>-7.8757976130580332</v>
      </c>
      <c r="P10" s="74">
        <f t="shared" si="9"/>
        <v>0.24761208307188554</v>
      </c>
    </row>
    <row r="11" spans="1:19" x14ac:dyDescent="0.35">
      <c r="A11" s="4" t="s">
        <v>64</v>
      </c>
      <c r="B11" s="116">
        <f t="shared" si="0"/>
        <v>0.27289296852505196</v>
      </c>
      <c r="C11" s="116">
        <f t="shared" si="1"/>
        <v>0.29442114495282945</v>
      </c>
      <c r="D11" s="206">
        <v>0.21778366590953407</v>
      </c>
      <c r="F11" s="73">
        <f t="shared" si="2"/>
        <v>53.159910624054753</v>
      </c>
      <c r="G11" s="73">
        <f t="shared" si="3"/>
        <v>52.48680004501648</v>
      </c>
      <c r="H11" s="73">
        <f t="shared" si="4"/>
        <v>37.50682770367262</v>
      </c>
      <c r="J11" s="73">
        <f t="shared" si="5"/>
        <v>53.159910624054753</v>
      </c>
      <c r="K11" s="73">
        <f t="shared" si="5"/>
        <v>57.353627820159325</v>
      </c>
      <c r="L11" s="73">
        <f t="shared" si="6"/>
        <v>42.424545702675417</v>
      </c>
      <c r="N11" s="73">
        <f t="shared" si="7"/>
        <v>4.1937171961045721</v>
      </c>
      <c r="O11" s="74">
        <f t="shared" si="8"/>
        <v>-14.929082117483908</v>
      </c>
      <c r="P11" s="74">
        <f t="shared" si="9"/>
        <v>-10.735364921379336</v>
      </c>
    </row>
    <row r="12" spans="1:19" x14ac:dyDescent="0.35">
      <c r="A12" s="4" t="s">
        <v>65</v>
      </c>
      <c r="B12" s="116">
        <f t="shared" si="0"/>
        <v>0.44469759926105068</v>
      </c>
      <c r="C12" s="116">
        <f t="shared" si="1"/>
        <v>0.61843861989935456</v>
      </c>
      <c r="D12" s="206">
        <v>0.44437151566595345</v>
      </c>
      <c r="F12" s="73">
        <f t="shared" si="2"/>
        <v>86.627679559574204</v>
      </c>
      <c r="G12" s="73">
        <f t="shared" si="3"/>
        <v>110.24977227085341</v>
      </c>
      <c r="H12" s="73">
        <f t="shared" si="4"/>
        <v>76.529916993068355</v>
      </c>
      <c r="J12" s="73">
        <f t="shared" si="5"/>
        <v>86.627679559574204</v>
      </c>
      <c r="K12" s="73">
        <f t="shared" si="5"/>
        <v>120.47265980506707</v>
      </c>
      <c r="L12" s="73">
        <f t="shared" si="6"/>
        <v>86.564158044655642</v>
      </c>
      <c r="N12" s="73">
        <f t="shared" si="7"/>
        <v>33.844980245492863</v>
      </c>
      <c r="O12" s="74">
        <f t="shared" si="8"/>
        <v>-33.908501760411426</v>
      </c>
      <c r="P12" s="74">
        <f t="shared" si="9"/>
        <v>-6.3521514918562616E-2</v>
      </c>
    </row>
    <row r="13" spans="1:19" x14ac:dyDescent="0.35">
      <c r="A13" s="4" t="s">
        <v>66</v>
      </c>
      <c r="B13" s="116">
        <f t="shared" si="0"/>
        <v>0.23834450430292864</v>
      </c>
      <c r="C13" s="116">
        <f t="shared" si="1"/>
        <v>0.25619853977322982</v>
      </c>
      <c r="D13" s="206">
        <v>0.24968698605791223</v>
      </c>
      <c r="F13" s="73">
        <f t="shared" si="2"/>
        <v>46.429824172311577</v>
      </c>
      <c r="G13" s="73">
        <f t="shared" si="3"/>
        <v>45.672811750858202</v>
      </c>
      <c r="H13" s="73">
        <f>D13/$D$5*100</f>
        <v>43.001235775935406</v>
      </c>
      <c r="J13" s="73">
        <f t="shared" si="5"/>
        <v>46.429824172311577</v>
      </c>
      <c r="K13" s="73">
        <f t="shared" si="5"/>
        <v>49.907813858193805</v>
      </c>
      <c r="L13" s="73">
        <f t="shared" si="6"/>
        <v>48.639354595938258</v>
      </c>
      <c r="N13" s="73">
        <f t="shared" si="7"/>
        <v>3.4779896858822283</v>
      </c>
      <c r="O13" s="74">
        <f t="shared" si="8"/>
        <v>-1.2684592622555471</v>
      </c>
      <c r="P13" s="74">
        <f t="shared" si="9"/>
        <v>2.2095304236266813</v>
      </c>
    </row>
    <row r="14" spans="1:19" x14ac:dyDescent="0.35">
      <c r="A14" s="4" t="s">
        <v>67</v>
      </c>
      <c r="B14" s="116">
        <f t="shared" si="0"/>
        <v>0.32927493252920087</v>
      </c>
      <c r="C14" s="116">
        <f t="shared" si="1"/>
        <v>0.35182232285391685</v>
      </c>
      <c r="D14" s="206">
        <v>0.26901362230057324</v>
      </c>
      <c r="F14" s="73">
        <f t="shared" si="2"/>
        <v>64.143191664489748</v>
      </c>
      <c r="G14" s="73">
        <f t="shared" si="3"/>
        <v>62.71977481089305</v>
      </c>
      <c r="H14" s="73">
        <f>D14/$D$5*100</f>
        <v>46.3296801412082</v>
      </c>
      <c r="J14" s="73">
        <f t="shared" si="5"/>
        <v>64.143191664489748</v>
      </c>
      <c r="K14" s="73">
        <f t="shared" si="5"/>
        <v>68.535453073590674</v>
      </c>
      <c r="L14" s="73">
        <f>D14/$B$5*100</f>
        <v>52.404208856846637</v>
      </c>
      <c r="N14" s="73">
        <f t="shared" si="7"/>
        <v>4.3922614091009251</v>
      </c>
      <c r="O14" s="74">
        <f t="shared" si="8"/>
        <v>-16.131244216744037</v>
      </c>
      <c r="P14" s="74">
        <f t="shared" si="9"/>
        <v>-11.738982807643112</v>
      </c>
    </row>
    <row r="15" spans="1:19" x14ac:dyDescent="0.35">
      <c r="B15" s="89"/>
      <c r="C15" s="89"/>
    </row>
    <row r="16" spans="1:19" x14ac:dyDescent="0.35">
      <c r="A16" s="90"/>
      <c r="B16" s="81"/>
      <c r="C16" s="81"/>
    </row>
    <row r="17" spans="1:12" x14ac:dyDescent="0.35">
      <c r="A17" s="80" t="s">
        <v>102</v>
      </c>
      <c r="B17" s="263">
        <v>2021</v>
      </c>
      <c r="C17" s="263"/>
      <c r="D17" s="263"/>
      <c r="E17" s="263">
        <v>2022</v>
      </c>
      <c r="F17" s="263"/>
      <c r="G17" s="263"/>
      <c r="H17" s="263">
        <v>2023</v>
      </c>
      <c r="I17" s="263"/>
      <c r="J17" s="263"/>
    </row>
    <row r="18" spans="1:12" ht="16.5" customHeight="1" x14ac:dyDescent="0.35">
      <c r="A18" s="91" t="s">
        <v>108</v>
      </c>
      <c r="B18" s="92" t="s">
        <v>104</v>
      </c>
      <c r="C18" s="86" t="s">
        <v>99</v>
      </c>
      <c r="D18" s="93" t="s">
        <v>70</v>
      </c>
      <c r="E18" s="92" t="s">
        <v>104</v>
      </c>
      <c r="F18" s="88" t="s">
        <v>99</v>
      </c>
      <c r="G18" s="93" t="s">
        <v>70</v>
      </c>
      <c r="H18" s="92" t="s">
        <v>104</v>
      </c>
      <c r="I18" s="86" t="s">
        <v>99</v>
      </c>
      <c r="J18" s="93" t="s">
        <v>70</v>
      </c>
    </row>
    <row r="19" spans="1:12" x14ac:dyDescent="0.35">
      <c r="A19" s="80" t="s">
        <v>0</v>
      </c>
      <c r="B19" s="81">
        <v>514656270</v>
      </c>
      <c r="C19" s="81">
        <v>100255721000</v>
      </c>
      <c r="D19" s="117">
        <f>(B19/C19)*100</f>
        <v>0.51334354275902117</v>
      </c>
      <c r="E19" s="81">
        <v>615047223</v>
      </c>
      <c r="F19" s="81">
        <v>109645184000</v>
      </c>
      <c r="G19" s="117">
        <f>(E19/F19)*100</f>
        <v>0.56094321753338472</v>
      </c>
      <c r="H19" s="81">
        <v>713729405</v>
      </c>
      <c r="I19" s="81">
        <v>122918887000</v>
      </c>
      <c r="J19" s="117">
        <f>(H19/I19)*100</f>
        <v>0.58065072213027757</v>
      </c>
    </row>
    <row r="20" spans="1:12" x14ac:dyDescent="0.35">
      <c r="C20" s="81"/>
      <c r="D20" s="117"/>
      <c r="F20" s="81"/>
      <c r="G20" s="117"/>
      <c r="J20" s="117"/>
    </row>
    <row r="21" spans="1:12" x14ac:dyDescent="0.35">
      <c r="A21" s="4" t="s">
        <v>60</v>
      </c>
      <c r="B21" s="83">
        <v>199173315</v>
      </c>
      <c r="C21" s="83">
        <v>28104140000</v>
      </c>
      <c r="D21" s="117">
        <f t="shared" ref="D21:D28" si="10">(B21/C21)*100</f>
        <v>0.70869741966841904</v>
      </c>
      <c r="E21" s="83">
        <v>231500299</v>
      </c>
      <c r="F21" s="83">
        <v>30708978000</v>
      </c>
      <c r="G21" s="117">
        <f t="shared" ref="G21:G28" si="11">(E21/F21)*100</f>
        <v>0.75385217638958879</v>
      </c>
      <c r="H21" s="83">
        <v>298128713</v>
      </c>
      <c r="I21" s="83">
        <v>33491670000</v>
      </c>
      <c r="J21" s="117">
        <f t="shared" ref="J21:J28" si="12">(H21/I21)*100</f>
        <v>0.89015780043216719</v>
      </c>
    </row>
    <row r="22" spans="1:12" x14ac:dyDescent="0.35">
      <c r="A22" s="4" t="s">
        <v>61</v>
      </c>
      <c r="B22" s="83">
        <v>60081301</v>
      </c>
      <c r="C22" s="83">
        <v>11365976000</v>
      </c>
      <c r="D22" s="117">
        <f t="shared" si="10"/>
        <v>0.5286066150412424</v>
      </c>
      <c r="E22" s="83">
        <v>67207551</v>
      </c>
      <c r="F22" s="83">
        <v>12101800000</v>
      </c>
      <c r="G22" s="117">
        <f t="shared" si="11"/>
        <v>0.5553516914839115</v>
      </c>
      <c r="H22" s="83">
        <v>77551382</v>
      </c>
      <c r="I22" s="83">
        <v>14093471000</v>
      </c>
      <c r="J22" s="117">
        <f t="shared" si="12"/>
        <v>0.55026460124691789</v>
      </c>
    </row>
    <row r="23" spans="1:12" ht="21" x14ac:dyDescent="0.5">
      <c r="A23" s="4" t="s">
        <v>62</v>
      </c>
      <c r="B23" s="83">
        <v>97798827</v>
      </c>
      <c r="C23" s="83">
        <v>8890110000</v>
      </c>
      <c r="D23" s="117">
        <f t="shared" si="10"/>
        <v>1.1000856794797813</v>
      </c>
      <c r="E23" s="83">
        <v>114171621</v>
      </c>
      <c r="F23" s="83">
        <v>10020363000</v>
      </c>
      <c r="G23" s="117">
        <f t="shared" si="11"/>
        <v>1.1393960578074867</v>
      </c>
      <c r="H23" s="83">
        <v>158600558</v>
      </c>
      <c r="I23" s="83">
        <v>11049027000</v>
      </c>
      <c r="J23" s="117">
        <f t="shared" si="12"/>
        <v>1.4354255628120014</v>
      </c>
      <c r="L23" s="219"/>
    </row>
    <row r="24" spans="1:12" x14ac:dyDescent="0.35">
      <c r="A24" s="4" t="s">
        <v>63</v>
      </c>
      <c r="B24" s="83">
        <v>25498181</v>
      </c>
      <c r="C24" s="83">
        <v>10444563000</v>
      </c>
      <c r="D24" s="117">
        <f t="shared" si="10"/>
        <v>0.24412874909175231</v>
      </c>
      <c r="E24" s="83">
        <v>32131897</v>
      </c>
      <c r="F24" s="83">
        <v>11241621000</v>
      </c>
      <c r="G24" s="117">
        <f t="shared" si="11"/>
        <v>0.2858297482186955</v>
      </c>
      <c r="H24" s="83">
        <v>33108933</v>
      </c>
      <c r="I24" s="83">
        <v>13491831000</v>
      </c>
      <c r="J24" s="117">
        <f t="shared" si="12"/>
        <v>0.24539984973129297</v>
      </c>
    </row>
    <row r="25" spans="1:12" x14ac:dyDescent="0.35">
      <c r="A25" s="4" t="s">
        <v>64</v>
      </c>
      <c r="B25" s="83">
        <v>30679116</v>
      </c>
      <c r="C25" s="83">
        <v>11242179000</v>
      </c>
      <c r="D25" s="117">
        <f t="shared" si="10"/>
        <v>0.27289296852505196</v>
      </c>
      <c r="E25" s="83">
        <v>36496663</v>
      </c>
      <c r="F25" s="83">
        <v>12396074000</v>
      </c>
      <c r="G25" s="117">
        <f t="shared" si="11"/>
        <v>0.29442114495282945</v>
      </c>
      <c r="H25" s="83">
        <v>29766225</v>
      </c>
      <c r="I25" s="83">
        <v>13667795000</v>
      </c>
      <c r="J25" s="117">
        <f t="shared" si="12"/>
        <v>0.21778366590953407</v>
      </c>
    </row>
    <row r="26" spans="1:12" x14ac:dyDescent="0.35">
      <c r="A26" s="4" t="s">
        <v>65</v>
      </c>
      <c r="B26" s="83">
        <v>39400861</v>
      </c>
      <c r="C26" s="83">
        <v>8860147000</v>
      </c>
      <c r="D26" s="117">
        <f t="shared" si="10"/>
        <v>0.44469759926105068</v>
      </c>
      <c r="E26" s="83">
        <v>61178119</v>
      </c>
      <c r="F26" s="83">
        <v>9892351000</v>
      </c>
      <c r="G26" s="117">
        <f t="shared" si="11"/>
        <v>0.61843861989935456</v>
      </c>
      <c r="H26" s="83">
        <v>47922544</v>
      </c>
      <c r="I26" s="83">
        <v>10784342000</v>
      </c>
      <c r="J26" s="117">
        <f t="shared" si="12"/>
        <v>0.44437151566595345</v>
      </c>
    </row>
    <row r="27" spans="1:12" x14ac:dyDescent="0.35">
      <c r="A27" s="4" t="s">
        <v>66</v>
      </c>
      <c r="B27" s="83">
        <v>21679573</v>
      </c>
      <c r="C27" s="83">
        <v>9095898000</v>
      </c>
      <c r="D27" s="117">
        <f t="shared" si="10"/>
        <v>0.23834450430292864</v>
      </c>
      <c r="E27" s="83">
        <v>25606050</v>
      </c>
      <c r="F27" s="83">
        <v>9994612000</v>
      </c>
      <c r="G27" s="117">
        <f t="shared" si="11"/>
        <v>0.25619853977322982</v>
      </c>
      <c r="H27" s="83">
        <v>28540823</v>
      </c>
      <c r="I27" s="83">
        <v>11430641000</v>
      </c>
      <c r="J27" s="117">
        <f t="shared" si="12"/>
        <v>0.24968698605791223</v>
      </c>
    </row>
    <row r="28" spans="1:12" x14ac:dyDescent="0.35">
      <c r="A28" s="4" t="s">
        <v>67</v>
      </c>
      <c r="B28" s="83">
        <v>40345096</v>
      </c>
      <c r="C28" s="83">
        <v>12252708000</v>
      </c>
      <c r="D28" s="117">
        <f t="shared" si="10"/>
        <v>0.32927493252920087</v>
      </c>
      <c r="E28" s="83">
        <v>46755023</v>
      </c>
      <c r="F28" s="83">
        <v>13289385000</v>
      </c>
      <c r="G28" s="117">
        <f t="shared" si="11"/>
        <v>0.35182232285391685</v>
      </c>
      <c r="H28" s="83">
        <v>40110227</v>
      </c>
      <c r="I28" s="83">
        <v>14910110000</v>
      </c>
      <c r="J28" s="117">
        <f t="shared" si="12"/>
        <v>0.26901362230057324</v>
      </c>
    </row>
    <row r="31" spans="1:12" x14ac:dyDescent="0.35">
      <c r="B31" s="76" t="s">
        <v>71</v>
      </c>
    </row>
    <row r="32" spans="1:12" x14ac:dyDescent="0.35">
      <c r="A32" s="4" t="s">
        <v>3</v>
      </c>
      <c r="B32" s="74">
        <v>203.12146081696318</v>
      </c>
      <c r="C32" s="4">
        <v>100</v>
      </c>
    </row>
    <row r="33" spans="1:3" x14ac:dyDescent="0.35">
      <c r="A33" s="4" t="s">
        <v>1</v>
      </c>
      <c r="B33" s="74">
        <v>134.39010452866791</v>
      </c>
      <c r="C33" s="4">
        <v>100</v>
      </c>
    </row>
    <row r="34" spans="1:3" x14ac:dyDescent="0.35">
      <c r="A34" s="4" t="s">
        <v>6</v>
      </c>
      <c r="B34" s="74">
        <v>110.24977227085341</v>
      </c>
      <c r="C34" s="4">
        <v>100</v>
      </c>
    </row>
    <row r="35" spans="1:3" x14ac:dyDescent="0.35">
      <c r="A35" s="4" t="s">
        <v>2</v>
      </c>
      <c r="B35" s="74">
        <v>99.003192145889457</v>
      </c>
      <c r="C35" s="4">
        <v>100</v>
      </c>
    </row>
    <row r="36" spans="1:3" x14ac:dyDescent="0.35">
      <c r="A36" s="4" t="s">
        <v>8</v>
      </c>
      <c r="B36" s="74">
        <v>62.71977481089305</v>
      </c>
      <c r="C36" s="4">
        <v>100</v>
      </c>
    </row>
    <row r="37" spans="1:3" x14ac:dyDescent="0.35">
      <c r="A37" s="4" t="s">
        <v>5</v>
      </c>
      <c r="B37" s="74">
        <v>52.48680004501648</v>
      </c>
      <c r="C37" s="4">
        <v>100</v>
      </c>
    </row>
    <row r="38" spans="1:3" x14ac:dyDescent="0.35">
      <c r="A38" s="4" t="s">
        <v>4</v>
      </c>
      <c r="B38" s="74">
        <v>50.955201753853849</v>
      </c>
      <c r="C38" s="4">
        <v>100</v>
      </c>
    </row>
    <row r="39" spans="1:3" x14ac:dyDescent="0.35">
      <c r="A39" s="4" t="s">
        <v>7</v>
      </c>
      <c r="B39" s="74">
        <v>45.672811750858202</v>
      </c>
      <c r="C39" s="4">
        <v>100</v>
      </c>
    </row>
    <row r="44" spans="1:3" x14ac:dyDescent="0.35">
      <c r="B44" s="76" t="s">
        <v>72</v>
      </c>
    </row>
    <row r="45" spans="1:3" x14ac:dyDescent="0.35">
      <c r="A45" s="4" t="s">
        <v>3</v>
      </c>
      <c r="B45" s="74">
        <v>247.20981273316016</v>
      </c>
      <c r="C45" s="4">
        <v>100</v>
      </c>
    </row>
    <row r="46" spans="1:3" x14ac:dyDescent="0.35">
      <c r="A46" s="4" t="s">
        <v>1</v>
      </c>
      <c r="B46" s="74">
        <v>153.30348633105586</v>
      </c>
      <c r="C46" s="4">
        <v>100</v>
      </c>
    </row>
    <row r="47" spans="1:3" x14ac:dyDescent="0.35">
      <c r="A47" s="4" t="s">
        <v>2</v>
      </c>
      <c r="B47" s="74">
        <v>94.766884854309694</v>
      </c>
      <c r="C47" s="4">
        <v>100</v>
      </c>
    </row>
    <row r="48" spans="1:3" x14ac:dyDescent="0.35">
      <c r="A48" s="4" t="s">
        <v>6</v>
      </c>
      <c r="B48" s="74">
        <v>76.529916993068355</v>
      </c>
      <c r="C48" s="4">
        <v>100</v>
      </c>
    </row>
    <row r="49" spans="1:3" x14ac:dyDescent="0.35">
      <c r="A49" s="4" t="s">
        <v>8</v>
      </c>
      <c r="B49" s="74">
        <v>46.3296801412082</v>
      </c>
      <c r="C49" s="4">
        <v>100</v>
      </c>
    </row>
    <row r="50" spans="1:3" x14ac:dyDescent="0.35">
      <c r="A50" s="4" t="s">
        <v>7</v>
      </c>
      <c r="B50" s="74">
        <v>43.001235775935406</v>
      </c>
      <c r="C50" s="4">
        <v>100</v>
      </c>
    </row>
    <row r="51" spans="1:3" x14ac:dyDescent="0.35">
      <c r="A51" s="4" t="s">
        <v>4</v>
      </c>
      <c r="B51" s="74">
        <v>42.262902701812862</v>
      </c>
      <c r="C51" s="4">
        <v>100</v>
      </c>
    </row>
    <row r="52" spans="1:3" x14ac:dyDescent="0.35">
      <c r="A52" s="4" t="s">
        <v>5</v>
      </c>
      <c r="B52" s="74">
        <v>37.50682770367262</v>
      </c>
      <c r="C52" s="4">
        <v>100</v>
      </c>
    </row>
  </sheetData>
  <sortState xmlns:xlrd2="http://schemas.microsoft.com/office/spreadsheetml/2017/richdata2" ref="A45:B52">
    <sortCondition descending="1" ref="B45:B52"/>
  </sortState>
  <mergeCells count="3">
    <mergeCell ref="B17:D17"/>
    <mergeCell ref="E17:G17"/>
    <mergeCell ref="H17:J17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 tint="0.39997558519241921"/>
  </sheetPr>
  <dimension ref="A1:R77"/>
  <sheetViews>
    <sheetView zoomScale="66" zoomScaleNormal="70" workbookViewId="0"/>
  </sheetViews>
  <sheetFormatPr defaultColWidth="8.7265625" defaultRowHeight="14.5" x14ac:dyDescent="0.35"/>
  <cols>
    <col min="1" max="1" width="41.7265625" customWidth="1"/>
    <col min="2" max="2" width="23.7265625" customWidth="1"/>
    <col min="3" max="5" width="29.81640625" customWidth="1"/>
    <col min="8" max="8" width="13.1796875" customWidth="1"/>
    <col min="14" max="14" width="13.1796875" customWidth="1"/>
    <col min="15" max="16" width="14.81640625" customWidth="1"/>
  </cols>
  <sheetData>
    <row r="1" spans="1:18" ht="21" x14ac:dyDescent="0.5">
      <c r="A1" s="147" t="s">
        <v>109</v>
      </c>
      <c r="B1" s="131"/>
      <c r="C1" s="127"/>
      <c r="F1" s="143" t="s">
        <v>325</v>
      </c>
      <c r="R1" s="202"/>
    </row>
    <row r="2" spans="1:18" x14ac:dyDescent="0.35">
      <c r="A2" s="132" t="s">
        <v>142</v>
      </c>
      <c r="B2" s="131"/>
      <c r="C2" s="124"/>
      <c r="D2" s="124"/>
      <c r="F2" s="125"/>
    </row>
    <row r="3" spans="1:18" x14ac:dyDescent="0.35">
      <c r="A3" s="131"/>
      <c r="B3" s="131"/>
      <c r="C3" s="124"/>
      <c r="D3" s="124"/>
      <c r="F3" s="125"/>
      <c r="J3" t="s">
        <v>74</v>
      </c>
    </row>
    <row r="4" spans="1:18" ht="39" customHeight="1" x14ac:dyDescent="0.35">
      <c r="A4" s="26"/>
      <c r="B4" s="55">
        <v>2021</v>
      </c>
      <c r="C4" s="55">
        <v>2022</v>
      </c>
      <c r="D4" s="245">
        <v>2023</v>
      </c>
      <c r="E4" s="17"/>
      <c r="F4" s="55">
        <v>2021</v>
      </c>
      <c r="G4" s="55">
        <v>2022</v>
      </c>
      <c r="H4" s="245">
        <v>2023</v>
      </c>
      <c r="I4" s="17"/>
      <c r="J4" s="55">
        <v>2021</v>
      </c>
      <c r="K4" s="55">
        <v>2022</v>
      </c>
      <c r="L4" s="245">
        <v>2023</v>
      </c>
      <c r="M4" s="17"/>
      <c r="N4" s="251" t="s">
        <v>58</v>
      </c>
      <c r="O4" s="251" t="s">
        <v>59</v>
      </c>
      <c r="P4" s="252" t="s">
        <v>292</v>
      </c>
      <c r="R4" s="261"/>
    </row>
    <row r="5" spans="1:18" ht="15.65" customHeight="1" x14ac:dyDescent="0.35">
      <c r="A5" s="5" t="s">
        <v>0</v>
      </c>
      <c r="B5" s="120">
        <v>0.79</v>
      </c>
      <c r="C5" s="120">
        <v>0.52</v>
      </c>
      <c r="D5" s="120">
        <v>0.52</v>
      </c>
      <c r="F5" s="73">
        <f>B5/$B$5*100</f>
        <v>100</v>
      </c>
      <c r="G5" s="73">
        <f>C5/$C$5*100</f>
        <v>100</v>
      </c>
      <c r="H5" s="73">
        <f>D5/$D$5*100</f>
        <v>100</v>
      </c>
      <c r="J5" s="73">
        <f>B5/$B$5*100</f>
        <v>100</v>
      </c>
      <c r="K5" s="73">
        <f>C5/$B$5*100</f>
        <v>65.822784810126578</v>
      </c>
      <c r="L5" s="73">
        <f>D5/$B$5*100</f>
        <v>65.822784810126578</v>
      </c>
      <c r="N5" s="73">
        <f>K5-J5</f>
        <v>-34.177215189873422</v>
      </c>
      <c r="O5" s="74">
        <f>L5-K5</f>
        <v>0</v>
      </c>
      <c r="P5" s="74">
        <f>L5-J5</f>
        <v>-34.177215189873422</v>
      </c>
    </row>
    <row r="6" spans="1:18" ht="15.65" customHeight="1" x14ac:dyDescent="0.35">
      <c r="A6" s="79"/>
      <c r="B6" s="115"/>
      <c r="C6" s="115"/>
      <c r="D6" s="115"/>
      <c r="F6" s="73"/>
      <c r="G6" s="73"/>
      <c r="H6" s="73"/>
      <c r="J6" s="73"/>
      <c r="K6" s="73"/>
      <c r="L6" s="73"/>
      <c r="N6" s="73"/>
      <c r="O6" s="74"/>
      <c r="P6" s="74"/>
    </row>
    <row r="7" spans="1:18" ht="15.65" customHeight="1" x14ac:dyDescent="0.35">
      <c r="A7" s="4" t="s">
        <v>60</v>
      </c>
      <c r="B7" s="120">
        <v>0.72</v>
      </c>
      <c r="C7" s="120">
        <v>0.68</v>
      </c>
      <c r="D7" s="120">
        <v>0.68</v>
      </c>
      <c r="F7" s="73">
        <f t="shared" ref="F7:F14" si="0">B7/$B$5*100</f>
        <v>91.139240506329116</v>
      </c>
      <c r="G7" s="73">
        <f t="shared" ref="G7:G14" si="1">C7/$C$5*100</f>
        <v>130.76923076923077</v>
      </c>
      <c r="H7" s="73">
        <f>D7/$D$5*100</f>
        <v>130.76923076923077</v>
      </c>
      <c r="J7" s="73">
        <f t="shared" ref="J7:K14" si="2">B7/$B$5*100</f>
        <v>91.139240506329116</v>
      </c>
      <c r="K7" s="73">
        <f t="shared" si="2"/>
        <v>86.075949367088612</v>
      </c>
      <c r="L7" s="73">
        <f>D7/$B$5*100</f>
        <v>86.075949367088612</v>
      </c>
      <c r="N7" s="73">
        <f t="shared" ref="N7:N14" si="3">K7-J7</f>
        <v>-5.0632911392405049</v>
      </c>
      <c r="O7" s="74">
        <f t="shared" ref="O7:O14" si="4">L7-K7</f>
        <v>0</v>
      </c>
      <c r="P7" s="74">
        <f t="shared" ref="P7:P14" si="5">L7-J7</f>
        <v>-5.0632911392405049</v>
      </c>
    </row>
    <row r="8" spans="1:18" ht="15.65" customHeight="1" x14ac:dyDescent="0.35">
      <c r="A8" s="4" t="s">
        <v>61</v>
      </c>
      <c r="B8" s="120">
        <v>0.36</v>
      </c>
      <c r="C8" s="120">
        <v>0.27</v>
      </c>
      <c r="D8" s="120">
        <v>0.27</v>
      </c>
      <c r="F8" s="73">
        <f t="shared" si="0"/>
        <v>45.569620253164558</v>
      </c>
      <c r="G8" s="73">
        <f t="shared" si="1"/>
        <v>51.923076923076927</v>
      </c>
      <c r="H8" s="73">
        <f t="shared" ref="H8:H11" si="6">D8/$D$5*100</f>
        <v>51.923076923076927</v>
      </c>
      <c r="J8" s="73">
        <f t="shared" si="2"/>
        <v>45.569620253164558</v>
      </c>
      <c r="K8" s="73">
        <f t="shared" si="2"/>
        <v>34.177215189873415</v>
      </c>
      <c r="L8" s="73">
        <f t="shared" ref="L8:L12" si="7">D8/$B$5*100</f>
        <v>34.177215189873415</v>
      </c>
      <c r="N8" s="73">
        <f t="shared" si="3"/>
        <v>-11.392405063291143</v>
      </c>
      <c r="O8" s="74">
        <f t="shared" si="4"/>
        <v>0</v>
      </c>
      <c r="P8" s="74">
        <f t="shared" si="5"/>
        <v>-11.392405063291143</v>
      </c>
    </row>
    <row r="9" spans="1:18" ht="15.65" customHeight="1" x14ac:dyDescent="0.35">
      <c r="A9" s="4" t="s">
        <v>62</v>
      </c>
      <c r="B9" s="120">
        <v>0.36</v>
      </c>
      <c r="C9" s="120">
        <v>0.27</v>
      </c>
      <c r="D9" s="120">
        <v>0.27</v>
      </c>
      <c r="F9" s="73">
        <f t="shared" si="0"/>
        <v>45.569620253164558</v>
      </c>
      <c r="G9" s="73">
        <f t="shared" si="1"/>
        <v>51.923076923076927</v>
      </c>
      <c r="H9" s="73">
        <f t="shared" si="6"/>
        <v>51.923076923076927</v>
      </c>
      <c r="J9" s="73">
        <f t="shared" si="2"/>
        <v>45.569620253164558</v>
      </c>
      <c r="K9" s="73">
        <f t="shared" si="2"/>
        <v>34.177215189873415</v>
      </c>
      <c r="L9" s="73">
        <f t="shared" si="7"/>
        <v>34.177215189873415</v>
      </c>
      <c r="N9" s="73">
        <f t="shared" si="3"/>
        <v>-11.392405063291143</v>
      </c>
      <c r="O9" s="74">
        <f t="shared" si="4"/>
        <v>0</v>
      </c>
      <c r="P9" s="74">
        <f t="shared" si="5"/>
        <v>-11.392405063291143</v>
      </c>
    </row>
    <row r="10" spans="1:18" ht="15.65" customHeight="1" x14ac:dyDescent="0.35">
      <c r="A10" s="4" t="s">
        <v>63</v>
      </c>
      <c r="B10" s="120">
        <v>0.36</v>
      </c>
      <c r="C10" s="120">
        <v>0.27</v>
      </c>
      <c r="D10" s="120">
        <v>0.27</v>
      </c>
      <c r="F10" s="73">
        <f t="shared" si="0"/>
        <v>45.569620253164558</v>
      </c>
      <c r="G10" s="73">
        <f t="shared" si="1"/>
        <v>51.923076923076927</v>
      </c>
      <c r="H10" s="73">
        <f t="shared" si="6"/>
        <v>51.923076923076927</v>
      </c>
      <c r="J10" s="73">
        <f t="shared" si="2"/>
        <v>45.569620253164558</v>
      </c>
      <c r="K10" s="73">
        <f t="shared" si="2"/>
        <v>34.177215189873415</v>
      </c>
      <c r="L10" s="73">
        <f>D10/$B$5*100</f>
        <v>34.177215189873415</v>
      </c>
      <c r="N10" s="73">
        <f t="shared" si="3"/>
        <v>-11.392405063291143</v>
      </c>
      <c r="O10" s="74">
        <f t="shared" si="4"/>
        <v>0</v>
      </c>
      <c r="P10" s="74">
        <f t="shared" si="5"/>
        <v>-11.392405063291143</v>
      </c>
    </row>
    <row r="11" spans="1:18" ht="15.65" customHeight="1" x14ac:dyDescent="0.35">
      <c r="A11" s="4" t="s">
        <v>64</v>
      </c>
      <c r="B11" s="120">
        <v>0.39</v>
      </c>
      <c r="C11" s="120">
        <v>0.44</v>
      </c>
      <c r="D11" s="120">
        <v>0.44</v>
      </c>
      <c r="F11" s="73">
        <f t="shared" si="0"/>
        <v>49.367088607594937</v>
      </c>
      <c r="G11" s="73">
        <f t="shared" si="1"/>
        <v>84.615384615384613</v>
      </c>
      <c r="H11" s="73">
        <f t="shared" si="6"/>
        <v>84.615384615384613</v>
      </c>
      <c r="J11" s="73">
        <f t="shared" si="2"/>
        <v>49.367088607594937</v>
      </c>
      <c r="K11" s="73">
        <f t="shared" si="2"/>
        <v>55.696202531645568</v>
      </c>
      <c r="L11" s="73">
        <f t="shared" si="7"/>
        <v>55.696202531645568</v>
      </c>
      <c r="N11" s="73">
        <f t="shared" si="3"/>
        <v>6.3291139240506311</v>
      </c>
      <c r="O11" s="74">
        <f t="shared" si="4"/>
        <v>0</v>
      </c>
      <c r="P11" s="74">
        <f t="shared" si="5"/>
        <v>6.3291139240506311</v>
      </c>
    </row>
    <row r="12" spans="1:18" ht="15.65" customHeight="1" x14ac:dyDescent="0.35">
      <c r="A12" s="4" t="s">
        <v>65</v>
      </c>
      <c r="B12" s="120">
        <v>0.39</v>
      </c>
      <c r="C12" s="120">
        <v>0.44</v>
      </c>
      <c r="D12" s="120">
        <v>0.44</v>
      </c>
      <c r="F12" s="73">
        <f t="shared" si="0"/>
        <v>49.367088607594937</v>
      </c>
      <c r="G12" s="73">
        <f t="shared" si="1"/>
        <v>84.615384615384613</v>
      </c>
      <c r="H12" s="73">
        <f>D12/$D$5*100</f>
        <v>84.615384615384613</v>
      </c>
      <c r="J12" s="73">
        <f t="shared" si="2"/>
        <v>49.367088607594937</v>
      </c>
      <c r="K12" s="73">
        <f t="shared" si="2"/>
        <v>55.696202531645568</v>
      </c>
      <c r="L12" s="73">
        <f t="shared" si="7"/>
        <v>55.696202531645568</v>
      </c>
      <c r="N12" s="73">
        <f t="shared" si="3"/>
        <v>6.3291139240506311</v>
      </c>
      <c r="O12" s="74">
        <f t="shared" si="4"/>
        <v>0</v>
      </c>
      <c r="P12" s="74">
        <f t="shared" si="5"/>
        <v>6.3291139240506311</v>
      </c>
    </row>
    <row r="13" spans="1:18" ht="15.65" customHeight="1" x14ac:dyDescent="0.35">
      <c r="A13" s="4" t="s">
        <v>66</v>
      </c>
      <c r="B13" s="120">
        <v>3.1</v>
      </c>
      <c r="C13" s="120">
        <v>0.52</v>
      </c>
      <c r="D13" s="120">
        <v>0.52</v>
      </c>
      <c r="F13" s="73">
        <f t="shared" si="0"/>
        <v>392.40506329113924</v>
      </c>
      <c r="G13" s="73">
        <f t="shared" si="1"/>
        <v>100</v>
      </c>
      <c r="H13" s="73">
        <f>D13/$D$5*100</f>
        <v>100</v>
      </c>
      <c r="J13" s="73">
        <f t="shared" si="2"/>
        <v>392.40506329113924</v>
      </c>
      <c r="K13" s="73">
        <f t="shared" si="2"/>
        <v>65.822784810126578</v>
      </c>
      <c r="L13" s="73">
        <f>D13/$B$5*100</f>
        <v>65.822784810126578</v>
      </c>
      <c r="N13" s="73">
        <f t="shared" si="3"/>
        <v>-326.58227848101268</v>
      </c>
      <c r="O13" s="74">
        <f t="shared" si="4"/>
        <v>0</v>
      </c>
      <c r="P13" s="74">
        <f t="shared" si="5"/>
        <v>-326.58227848101268</v>
      </c>
    </row>
    <row r="14" spans="1:18" ht="15.65" customHeight="1" x14ac:dyDescent="0.35">
      <c r="A14" s="4" t="s">
        <v>67</v>
      </c>
      <c r="B14" s="120">
        <v>3.1</v>
      </c>
      <c r="C14" s="120">
        <v>0.52</v>
      </c>
      <c r="D14" s="120">
        <v>0.52</v>
      </c>
      <c r="F14" s="73">
        <f t="shared" si="0"/>
        <v>392.40506329113924</v>
      </c>
      <c r="G14" s="73">
        <f t="shared" si="1"/>
        <v>100</v>
      </c>
      <c r="H14" s="73">
        <f>D14/$D$5*100</f>
        <v>100</v>
      </c>
      <c r="J14" s="73">
        <f t="shared" si="2"/>
        <v>392.40506329113924</v>
      </c>
      <c r="K14" s="73">
        <f t="shared" si="2"/>
        <v>65.822784810126578</v>
      </c>
      <c r="L14" s="73">
        <f>D14/$B$5*100</f>
        <v>65.822784810126578</v>
      </c>
      <c r="N14" s="73">
        <f t="shared" si="3"/>
        <v>-326.58227848101268</v>
      </c>
      <c r="O14" s="74">
        <f t="shared" si="4"/>
        <v>0</v>
      </c>
      <c r="P14" s="74">
        <f t="shared" si="5"/>
        <v>-326.58227848101268</v>
      </c>
    </row>
    <row r="15" spans="1:18" ht="14.5" customHeight="1" x14ac:dyDescent="0.35">
      <c r="H15" s="73"/>
      <c r="I15" s="73"/>
    </row>
    <row r="16" spans="1:18" ht="14.5" customHeight="1" x14ac:dyDescent="0.35"/>
    <row r="17" spans="1:8" ht="14.5" customHeight="1" x14ac:dyDescent="0.35">
      <c r="A17" s="157" t="s">
        <v>110</v>
      </c>
      <c r="B17" s="161"/>
      <c r="C17" s="162"/>
      <c r="D17" s="162"/>
      <c r="E17" s="149"/>
    </row>
    <row r="18" spans="1:8" ht="14.5" customHeight="1" x14ac:dyDescent="0.35">
      <c r="A18" s="163"/>
      <c r="B18" s="163"/>
      <c r="C18" s="164" t="s">
        <v>111</v>
      </c>
      <c r="D18" s="164"/>
      <c r="E18" s="164"/>
    </row>
    <row r="19" spans="1:8" x14ac:dyDescent="0.35">
      <c r="A19" s="163"/>
      <c r="B19" s="163"/>
      <c r="C19" s="164" t="s">
        <v>112</v>
      </c>
      <c r="D19" s="164" t="s">
        <v>113</v>
      </c>
      <c r="E19" s="165" t="s">
        <v>114</v>
      </c>
    </row>
    <row r="20" spans="1:8" ht="39" x14ac:dyDescent="0.65">
      <c r="A20" s="163"/>
      <c r="B20" s="166" t="s">
        <v>115</v>
      </c>
      <c r="C20" s="167" t="s">
        <v>116</v>
      </c>
      <c r="D20" s="167" t="s">
        <v>117</v>
      </c>
      <c r="E20" s="167" t="s">
        <v>118</v>
      </c>
      <c r="H20" s="208"/>
    </row>
    <row r="21" spans="1:8" ht="39" x14ac:dyDescent="0.35">
      <c r="A21" s="163"/>
      <c r="B21" s="166" t="s">
        <v>119</v>
      </c>
      <c r="C21" s="167" t="s">
        <v>120</v>
      </c>
      <c r="D21" s="167" t="s">
        <v>121</v>
      </c>
      <c r="E21" s="167" t="s">
        <v>122</v>
      </c>
    </row>
    <row r="22" spans="1:8" ht="26" x14ac:dyDescent="0.35">
      <c r="A22" s="163"/>
      <c r="B22" s="163" t="s">
        <v>123</v>
      </c>
      <c r="C22" s="164" t="s">
        <v>124</v>
      </c>
      <c r="D22" s="164" t="s">
        <v>124</v>
      </c>
      <c r="E22" s="164" t="s">
        <v>124</v>
      </c>
    </row>
    <row r="23" spans="1:8" ht="39" x14ac:dyDescent="0.35">
      <c r="A23" s="163"/>
      <c r="B23" s="163" t="s">
        <v>125</v>
      </c>
      <c r="C23" s="167" t="s">
        <v>126</v>
      </c>
      <c r="D23" s="167" t="s">
        <v>126</v>
      </c>
      <c r="E23" s="163" t="s">
        <v>126</v>
      </c>
    </row>
    <row r="24" spans="1:8" ht="26" x14ac:dyDescent="0.35">
      <c r="A24" s="163"/>
      <c r="B24" s="163" t="s">
        <v>127</v>
      </c>
      <c r="C24" s="164" t="s">
        <v>128</v>
      </c>
      <c r="D24" s="164" t="s">
        <v>128</v>
      </c>
      <c r="E24" s="165" t="s">
        <v>129</v>
      </c>
    </row>
    <row r="25" spans="1:8" x14ac:dyDescent="0.35">
      <c r="A25" s="163"/>
      <c r="B25" s="163"/>
      <c r="C25" s="167"/>
      <c r="D25" s="167"/>
      <c r="E25" s="168"/>
    </row>
    <row r="26" spans="1:8" ht="39" customHeight="1" x14ac:dyDescent="0.35">
      <c r="A26" s="166" t="s">
        <v>9</v>
      </c>
      <c r="B26" s="169" t="s">
        <v>92</v>
      </c>
      <c r="C26" s="170">
        <v>1010575.627</v>
      </c>
      <c r="D26" s="170">
        <v>127700860.7</v>
      </c>
      <c r="E26" s="171">
        <f>C26/D26</f>
        <v>7.9136164115141319E-3</v>
      </c>
    </row>
    <row r="27" spans="1:8" x14ac:dyDescent="0.35">
      <c r="A27" s="163"/>
      <c r="B27" s="163"/>
      <c r="C27" s="163"/>
      <c r="D27" s="167"/>
      <c r="E27" s="171"/>
    </row>
    <row r="28" spans="1:8" x14ac:dyDescent="0.35">
      <c r="A28" s="172" t="s">
        <v>130</v>
      </c>
      <c r="B28" s="173" t="s">
        <v>60</v>
      </c>
      <c r="C28" s="170">
        <v>343872.04680000001</v>
      </c>
      <c r="D28" s="170">
        <v>47454523.149999999</v>
      </c>
      <c r="E28" s="171">
        <f t="shared" ref="E28:E32" si="8">C28/D28</f>
        <v>7.2463492197160561E-3</v>
      </c>
    </row>
    <row r="29" spans="1:8" x14ac:dyDescent="0.35">
      <c r="A29" s="168"/>
      <c r="B29" s="168"/>
      <c r="C29" s="167"/>
      <c r="D29" s="167"/>
      <c r="E29" s="171"/>
    </row>
    <row r="30" spans="1:8" x14ac:dyDescent="0.35">
      <c r="A30" s="172" t="s">
        <v>131</v>
      </c>
      <c r="B30" s="173" t="s">
        <v>132</v>
      </c>
      <c r="C30" s="170">
        <v>139304.40580000001</v>
      </c>
      <c r="D30" s="170">
        <v>38623965.670000002</v>
      </c>
      <c r="E30" s="171">
        <f t="shared" si="8"/>
        <v>3.6066831404679011E-3</v>
      </c>
    </row>
    <row r="31" spans="1:8" x14ac:dyDescent="0.35">
      <c r="A31" s="168"/>
      <c r="B31" s="168"/>
      <c r="C31" s="167"/>
      <c r="D31" s="167"/>
      <c r="E31" s="171"/>
    </row>
    <row r="32" spans="1:8" x14ac:dyDescent="0.35">
      <c r="A32" s="172" t="s">
        <v>133</v>
      </c>
      <c r="B32" s="173" t="s">
        <v>134</v>
      </c>
      <c r="C32" s="170">
        <v>110174.47440000001</v>
      </c>
      <c r="D32" s="170">
        <v>28151298.18</v>
      </c>
      <c r="E32" s="171">
        <f t="shared" si="8"/>
        <v>3.9136551961313493E-3</v>
      </c>
    </row>
    <row r="33" spans="1:5" x14ac:dyDescent="0.35">
      <c r="A33" s="168"/>
      <c r="B33" s="163"/>
      <c r="C33" s="167"/>
      <c r="D33" s="167"/>
      <c r="E33" s="171"/>
    </row>
    <row r="34" spans="1:5" x14ac:dyDescent="0.35">
      <c r="A34" s="172" t="s">
        <v>135</v>
      </c>
      <c r="B34" s="173" t="s">
        <v>136</v>
      </c>
      <c r="C34" s="170">
        <v>417224.6997</v>
      </c>
      <c r="D34" s="170">
        <v>13471073.73</v>
      </c>
      <c r="E34" s="171">
        <f>C34/D34</f>
        <v>3.0971896380527046E-2</v>
      </c>
    </row>
    <row r="35" spans="1:5" x14ac:dyDescent="0.35">
      <c r="A35" s="174"/>
      <c r="B35" s="175"/>
      <c r="C35" s="158"/>
      <c r="D35" s="158"/>
      <c r="E35" s="176"/>
    </row>
    <row r="36" spans="1:5" x14ac:dyDescent="0.35">
      <c r="A36" s="264" t="s">
        <v>110</v>
      </c>
      <c r="B36" s="264"/>
      <c r="C36" s="162"/>
      <c r="D36" s="162"/>
      <c r="E36" s="149"/>
    </row>
    <row r="37" spans="1:5" x14ac:dyDescent="0.35">
      <c r="A37" s="163"/>
      <c r="B37" s="177"/>
      <c r="C37" s="265" t="s">
        <v>137</v>
      </c>
      <c r="D37" s="265"/>
      <c r="E37" s="266"/>
    </row>
    <row r="38" spans="1:5" x14ac:dyDescent="0.35">
      <c r="A38" s="163"/>
      <c r="B38" s="163"/>
      <c r="C38" s="178" t="s">
        <v>112</v>
      </c>
      <c r="D38" s="178" t="s">
        <v>113</v>
      </c>
      <c r="E38" s="165" t="s">
        <v>114</v>
      </c>
    </row>
    <row r="39" spans="1:5" ht="39" x14ac:dyDescent="0.35">
      <c r="A39" s="163"/>
      <c r="B39" s="166" t="s">
        <v>115</v>
      </c>
      <c r="C39" s="167" t="s">
        <v>138</v>
      </c>
      <c r="D39" s="167" t="s">
        <v>117</v>
      </c>
      <c r="E39" s="167" t="s">
        <v>118</v>
      </c>
    </row>
    <row r="40" spans="1:5" ht="39" x14ac:dyDescent="0.35">
      <c r="A40" s="163"/>
      <c r="B40" s="166" t="s">
        <v>119</v>
      </c>
      <c r="C40" s="167" t="s">
        <v>139</v>
      </c>
      <c r="D40" s="167" t="s">
        <v>121</v>
      </c>
      <c r="E40" s="167" t="s">
        <v>122</v>
      </c>
    </row>
    <row r="41" spans="1:5" ht="26" x14ac:dyDescent="0.35">
      <c r="A41" s="163"/>
      <c r="B41" s="163" t="s">
        <v>123</v>
      </c>
      <c r="C41" s="164" t="s">
        <v>124</v>
      </c>
      <c r="D41" s="164" t="s">
        <v>124</v>
      </c>
      <c r="E41" s="164" t="s">
        <v>124</v>
      </c>
    </row>
    <row r="42" spans="1:5" ht="39" x14ac:dyDescent="0.35">
      <c r="A42" s="163"/>
      <c r="B42" s="163" t="s">
        <v>140</v>
      </c>
      <c r="C42" s="167" t="s">
        <v>126</v>
      </c>
      <c r="D42" s="167" t="s">
        <v>126</v>
      </c>
      <c r="E42" s="163" t="s">
        <v>126</v>
      </c>
    </row>
    <row r="43" spans="1:5" ht="26" x14ac:dyDescent="0.35">
      <c r="A43" s="163"/>
      <c r="B43" s="163" t="s">
        <v>127</v>
      </c>
      <c r="C43" s="164" t="s">
        <v>128</v>
      </c>
      <c r="D43" s="164" t="s">
        <v>128</v>
      </c>
      <c r="E43" s="165" t="s">
        <v>129</v>
      </c>
    </row>
    <row r="44" spans="1:5" x14ac:dyDescent="0.35">
      <c r="A44" s="163"/>
      <c r="B44" s="163"/>
      <c r="C44" s="167"/>
      <c r="D44" s="167"/>
      <c r="E44" s="168"/>
    </row>
    <row r="45" spans="1:5" x14ac:dyDescent="0.35">
      <c r="A45" s="166" t="s">
        <v>9</v>
      </c>
      <c r="B45" s="179" t="s">
        <v>92</v>
      </c>
      <c r="C45" s="180">
        <v>944689.85037909995</v>
      </c>
      <c r="D45" s="180">
        <v>182350470.15477401</v>
      </c>
      <c r="E45" s="181">
        <f>C45/D45</f>
        <v>5.1806274454750433E-3</v>
      </c>
    </row>
    <row r="46" spans="1:5" x14ac:dyDescent="0.35">
      <c r="A46" s="163"/>
      <c r="B46" s="163"/>
      <c r="C46" s="182"/>
      <c r="D46" s="180"/>
      <c r="E46" s="167"/>
    </row>
    <row r="47" spans="1:5" x14ac:dyDescent="0.35">
      <c r="A47" s="183" t="s">
        <v>130</v>
      </c>
      <c r="B47" s="184" t="s">
        <v>60</v>
      </c>
      <c r="C47" s="180">
        <v>571447.94024919998</v>
      </c>
      <c r="D47" s="180">
        <v>83866490.478406429</v>
      </c>
      <c r="E47" s="181">
        <f>C47/D47</f>
        <v>6.813781487569625E-3</v>
      </c>
    </row>
    <row r="48" spans="1:5" x14ac:dyDescent="0.35">
      <c r="A48" s="185"/>
      <c r="B48" s="185"/>
      <c r="C48" s="180"/>
      <c r="D48" s="180"/>
      <c r="E48" s="167"/>
    </row>
    <row r="49" spans="1:5" x14ac:dyDescent="0.35">
      <c r="A49" s="183" t="s">
        <v>131</v>
      </c>
      <c r="B49" s="184" t="s">
        <v>132</v>
      </c>
      <c r="C49" s="180">
        <v>128219.3158975</v>
      </c>
      <c r="D49" s="180">
        <v>46658753.65268147</v>
      </c>
      <c r="E49" s="181">
        <f>C49/D49</f>
        <v>2.7480227365681308E-3</v>
      </c>
    </row>
    <row r="50" spans="1:5" x14ac:dyDescent="0.35">
      <c r="A50" s="185"/>
      <c r="B50" s="185"/>
      <c r="C50" s="180"/>
      <c r="D50" s="180"/>
      <c r="E50" s="167"/>
    </row>
    <row r="51" spans="1:5" x14ac:dyDescent="0.35">
      <c r="A51" s="183" t="s">
        <v>133</v>
      </c>
      <c r="B51" s="184" t="s">
        <v>134</v>
      </c>
      <c r="C51" s="180">
        <v>138979.55895179999</v>
      </c>
      <c r="D51" s="180">
        <v>31590534.026957698</v>
      </c>
      <c r="E51" s="181">
        <f>C51/D51</f>
        <v>4.3994051772977992E-3</v>
      </c>
    </row>
    <row r="52" spans="1:5" x14ac:dyDescent="0.35">
      <c r="A52" s="168"/>
      <c r="B52" s="163"/>
      <c r="C52" s="180"/>
      <c r="D52" s="180"/>
      <c r="E52" s="167"/>
    </row>
    <row r="53" spans="1:5" x14ac:dyDescent="0.35">
      <c r="A53" s="183" t="s">
        <v>135</v>
      </c>
      <c r="B53" s="184" t="s">
        <v>136</v>
      </c>
      <c r="C53" s="180">
        <v>106043.0352806</v>
      </c>
      <c r="D53" s="180">
        <v>20234691.996073108</v>
      </c>
      <c r="E53" s="181">
        <f>C53/D53</f>
        <v>5.2406547775068427E-3</v>
      </c>
    </row>
    <row r="54" spans="1:5" x14ac:dyDescent="0.35">
      <c r="A54" s="168"/>
      <c r="B54" s="163"/>
      <c r="C54" s="180"/>
      <c r="D54" s="180"/>
      <c r="E54" s="168"/>
    </row>
    <row r="55" spans="1:5" x14ac:dyDescent="0.35">
      <c r="A55" s="149"/>
      <c r="B55" s="187"/>
      <c r="C55" s="194"/>
      <c r="D55" s="194"/>
      <c r="E55" s="149"/>
    </row>
    <row r="56" spans="1:5" x14ac:dyDescent="0.35">
      <c r="A56" s="126"/>
      <c r="B56" s="126"/>
      <c r="C56" s="126"/>
      <c r="D56" s="128"/>
      <c r="E56" s="128"/>
    </row>
    <row r="57" spans="1:5" ht="15.5" x14ac:dyDescent="0.35">
      <c r="A57" s="159"/>
      <c r="B57" s="77" t="s">
        <v>71</v>
      </c>
      <c r="C57" s="160"/>
      <c r="D57" s="129"/>
      <c r="E57" s="130"/>
    </row>
    <row r="58" spans="1:5" ht="15.5" x14ac:dyDescent="0.35">
      <c r="A58" s="4" t="s">
        <v>1</v>
      </c>
      <c r="B58" s="74">
        <v>130.76923076923077</v>
      </c>
      <c r="C58" s="4">
        <v>100</v>
      </c>
      <c r="D58" s="128"/>
      <c r="E58" s="128"/>
    </row>
    <row r="59" spans="1:5" ht="15.5" x14ac:dyDescent="0.35">
      <c r="A59" s="4" t="s">
        <v>7</v>
      </c>
      <c r="B59" s="74">
        <v>100</v>
      </c>
      <c r="C59" s="4">
        <v>100</v>
      </c>
      <c r="D59" s="129"/>
      <c r="E59" s="130"/>
    </row>
    <row r="60" spans="1:5" ht="15.5" x14ac:dyDescent="0.35">
      <c r="A60" s="4" t="s">
        <v>8</v>
      </c>
      <c r="B60" s="74">
        <v>100</v>
      </c>
      <c r="C60" s="4">
        <v>100</v>
      </c>
      <c r="D60" s="128"/>
      <c r="E60" s="128"/>
    </row>
    <row r="61" spans="1:5" ht="15.5" x14ac:dyDescent="0.35">
      <c r="A61" s="4" t="s">
        <v>5</v>
      </c>
      <c r="B61" s="74">
        <v>84.615384615384613</v>
      </c>
      <c r="C61" s="4">
        <v>100</v>
      </c>
      <c r="D61" s="129"/>
      <c r="E61" s="130"/>
    </row>
    <row r="62" spans="1:5" ht="15.5" x14ac:dyDescent="0.35">
      <c r="A62" s="4" t="s">
        <v>6</v>
      </c>
      <c r="B62" s="74">
        <v>84.615384615384613</v>
      </c>
      <c r="C62" s="4">
        <v>100</v>
      </c>
      <c r="D62" s="128"/>
      <c r="E62" s="128"/>
    </row>
    <row r="63" spans="1:5" ht="15.5" x14ac:dyDescent="0.35">
      <c r="A63" s="4" t="s">
        <v>2</v>
      </c>
      <c r="B63" s="74">
        <v>51.923076923076927</v>
      </c>
      <c r="C63" s="4">
        <v>100</v>
      </c>
      <c r="D63" s="129"/>
      <c r="E63" s="130"/>
    </row>
    <row r="64" spans="1:5" ht="15.5" x14ac:dyDescent="0.35">
      <c r="A64" s="4" t="s">
        <v>3</v>
      </c>
      <c r="B64" s="74">
        <v>51.923076923076927</v>
      </c>
      <c r="C64" s="4">
        <v>100</v>
      </c>
      <c r="D64" s="128"/>
      <c r="E64" s="125"/>
    </row>
    <row r="65" spans="1:3" ht="15.5" x14ac:dyDescent="0.35">
      <c r="A65" s="4" t="s">
        <v>4</v>
      </c>
      <c r="B65" s="74">
        <v>51.923076923076927</v>
      </c>
      <c r="C65" s="4">
        <v>100</v>
      </c>
    </row>
    <row r="69" spans="1:3" ht="15.5" x14ac:dyDescent="0.35">
      <c r="A69" s="159"/>
      <c r="B69" s="77" t="s">
        <v>72</v>
      </c>
      <c r="C69" s="160"/>
    </row>
    <row r="70" spans="1:3" ht="15.5" x14ac:dyDescent="0.35">
      <c r="A70" s="4" t="s">
        <v>1</v>
      </c>
      <c r="B70" s="74">
        <v>130.76923076923077</v>
      </c>
      <c r="C70" s="4">
        <v>100</v>
      </c>
    </row>
    <row r="71" spans="1:3" ht="15.5" x14ac:dyDescent="0.35">
      <c r="A71" s="4" t="s">
        <v>7</v>
      </c>
      <c r="B71" s="74">
        <v>100</v>
      </c>
      <c r="C71" s="4">
        <v>100</v>
      </c>
    </row>
    <row r="72" spans="1:3" ht="15.5" x14ac:dyDescent="0.35">
      <c r="A72" s="4" t="s">
        <v>8</v>
      </c>
      <c r="B72" s="74">
        <v>100</v>
      </c>
      <c r="C72" s="4">
        <v>100</v>
      </c>
    </row>
    <row r="73" spans="1:3" ht="15.5" x14ac:dyDescent="0.35">
      <c r="A73" s="4" t="s">
        <v>5</v>
      </c>
      <c r="B73" s="74">
        <v>84.615384615384613</v>
      </c>
      <c r="C73" s="4">
        <v>100</v>
      </c>
    </row>
    <row r="74" spans="1:3" ht="15.5" x14ac:dyDescent="0.35">
      <c r="A74" s="4" t="s">
        <v>6</v>
      </c>
      <c r="B74" s="74">
        <v>84.615384615384613</v>
      </c>
      <c r="C74" s="4">
        <v>100</v>
      </c>
    </row>
    <row r="75" spans="1:3" ht="15.5" x14ac:dyDescent="0.35">
      <c r="A75" s="4" t="s">
        <v>2</v>
      </c>
      <c r="B75" s="74">
        <v>51.923076923076927</v>
      </c>
      <c r="C75" s="4">
        <v>100</v>
      </c>
    </row>
    <row r="76" spans="1:3" ht="15.5" x14ac:dyDescent="0.35">
      <c r="A76" s="4" t="s">
        <v>3</v>
      </c>
      <c r="B76" s="74">
        <v>51.923076923076927</v>
      </c>
      <c r="C76" s="4">
        <v>100</v>
      </c>
    </row>
    <row r="77" spans="1:3" ht="15.5" x14ac:dyDescent="0.35">
      <c r="A77" s="4" t="s">
        <v>4</v>
      </c>
      <c r="B77" s="74">
        <v>51.923076923076927</v>
      </c>
      <c r="C77" s="4">
        <v>100</v>
      </c>
    </row>
  </sheetData>
  <sortState xmlns:xlrd2="http://schemas.microsoft.com/office/spreadsheetml/2017/richdata2" ref="A70:B77">
    <sortCondition descending="1" ref="B70:B77"/>
  </sortState>
  <mergeCells count="2">
    <mergeCell ref="A36:B36"/>
    <mergeCell ref="C37:E37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3" tint="0.39997558519241921"/>
  </sheetPr>
  <dimension ref="A1:R78"/>
  <sheetViews>
    <sheetView zoomScale="70" zoomScaleNormal="70" workbookViewId="0"/>
  </sheetViews>
  <sheetFormatPr defaultColWidth="8.7265625" defaultRowHeight="14.5" x14ac:dyDescent="0.35"/>
  <cols>
    <col min="1" max="1" width="41.7265625" customWidth="1"/>
    <col min="2" max="2" width="23.7265625" customWidth="1"/>
    <col min="3" max="5" width="29.81640625" customWidth="1"/>
    <col min="8" max="8" width="13.1796875" customWidth="1"/>
    <col min="14" max="16" width="13.36328125" customWidth="1"/>
  </cols>
  <sheetData>
    <row r="1" spans="1:18" s="4" customFormat="1" ht="21" x14ac:dyDescent="0.5">
      <c r="A1" s="147" t="s">
        <v>141</v>
      </c>
      <c r="B1" s="147"/>
      <c r="C1" s="123"/>
      <c r="D1" s="123"/>
      <c r="F1" s="148" t="s">
        <v>326</v>
      </c>
      <c r="R1" s="202"/>
    </row>
    <row r="2" spans="1:18" x14ac:dyDescent="0.35">
      <c r="A2" s="132" t="s">
        <v>142</v>
      </c>
      <c r="B2" s="131"/>
      <c r="C2" s="124"/>
      <c r="D2" s="124"/>
      <c r="F2" s="125"/>
    </row>
    <row r="3" spans="1:18" x14ac:dyDescent="0.35">
      <c r="A3" s="131"/>
      <c r="B3" s="131"/>
      <c r="C3" s="124"/>
      <c r="D3" s="124"/>
      <c r="F3" s="125"/>
      <c r="J3" t="s">
        <v>74</v>
      </c>
    </row>
    <row r="4" spans="1:18" ht="39" customHeight="1" x14ac:dyDescent="0.35">
      <c r="A4" s="26"/>
      <c r="B4" s="55">
        <v>2021</v>
      </c>
      <c r="C4" s="55">
        <v>2022</v>
      </c>
      <c r="D4" s="55">
        <v>2023</v>
      </c>
      <c r="E4" s="191"/>
      <c r="F4" s="55">
        <v>2021</v>
      </c>
      <c r="G4" s="55">
        <v>2022</v>
      </c>
      <c r="H4" s="55">
        <v>2023</v>
      </c>
      <c r="I4" s="191"/>
      <c r="J4" s="55">
        <v>2021</v>
      </c>
      <c r="K4" s="55">
        <v>2022</v>
      </c>
      <c r="L4" s="55">
        <v>2023</v>
      </c>
      <c r="M4" s="191"/>
      <c r="N4" s="251" t="s">
        <v>58</v>
      </c>
      <c r="O4" s="251" t="s">
        <v>59</v>
      </c>
      <c r="P4" s="252" t="s">
        <v>292</v>
      </c>
    </row>
    <row r="5" spans="1:18" ht="15.65" customHeight="1" x14ac:dyDescent="0.35">
      <c r="A5" s="5" t="s">
        <v>0</v>
      </c>
      <c r="B5" s="120">
        <v>1.6000023943300792</v>
      </c>
      <c r="C5" s="120">
        <v>1.3735479590158464</v>
      </c>
      <c r="D5" s="120">
        <v>1.3735479590158464</v>
      </c>
      <c r="F5" s="73">
        <f>B5/$B$5*100</f>
        <v>100</v>
      </c>
      <c r="G5" s="73">
        <f>C5/$C$5*100</f>
        <v>100</v>
      </c>
      <c r="H5" s="73">
        <f>D5/$D$5*100</f>
        <v>100</v>
      </c>
      <c r="J5" s="73">
        <f>B5/$B$5*100</f>
        <v>100</v>
      </c>
      <c r="K5" s="73">
        <f>C5/$B$5*100</f>
        <v>85.846618972776639</v>
      </c>
      <c r="L5" s="73">
        <f>D5/$B$5*100</f>
        <v>85.846618972776639</v>
      </c>
      <c r="N5" s="73">
        <f>K5-J5</f>
        <v>-14.153381027223361</v>
      </c>
      <c r="O5" s="74">
        <f>L5-K5</f>
        <v>0</v>
      </c>
      <c r="P5" s="74">
        <f>L5-J5</f>
        <v>-14.153381027223361</v>
      </c>
    </row>
    <row r="6" spans="1:18" ht="15.65" customHeight="1" x14ac:dyDescent="0.35">
      <c r="A6" s="79"/>
      <c r="B6" s="115"/>
      <c r="C6" s="115"/>
      <c r="D6" s="115"/>
      <c r="F6" s="73"/>
      <c r="G6" s="73"/>
      <c r="H6" s="73"/>
      <c r="J6" s="73"/>
      <c r="K6" s="73"/>
      <c r="L6" s="73"/>
      <c r="N6" s="73"/>
      <c r="O6" s="74"/>
      <c r="P6" s="74"/>
    </row>
    <row r="7" spans="1:18" ht="15.65" customHeight="1" x14ac:dyDescent="0.35">
      <c r="A7" s="4" t="s">
        <v>60</v>
      </c>
      <c r="B7" s="120">
        <v>1.930478842256911</v>
      </c>
      <c r="C7" s="120">
        <v>2.7419398276988742</v>
      </c>
      <c r="D7" s="120">
        <v>2.7419398276988742</v>
      </c>
      <c r="F7" s="73">
        <f t="shared" ref="F7:F14" si="0">B7/$B$5*100</f>
        <v>120.65474708650059</v>
      </c>
      <c r="G7" s="73">
        <f t="shared" ref="G7:G14" si="1">C7/$C$5*100</f>
        <v>199.62461519461522</v>
      </c>
      <c r="H7" s="73">
        <f>D7/$D$5*100</f>
        <v>199.62461519461522</v>
      </c>
      <c r="J7" s="73">
        <f t="shared" ref="J7:K14" si="2">B7/$B$5*100</f>
        <v>120.65474708650059</v>
      </c>
      <c r="K7" s="73">
        <f t="shared" si="2"/>
        <v>171.37098278199289</v>
      </c>
      <c r="L7" s="73">
        <f>D7/$B$5*100</f>
        <v>171.37098278199289</v>
      </c>
      <c r="N7" s="73">
        <f t="shared" ref="N7:O14" si="3">K7-J7</f>
        <v>50.716235695492301</v>
      </c>
      <c r="O7" s="74">
        <f t="shared" si="3"/>
        <v>0</v>
      </c>
      <c r="P7" s="74">
        <f t="shared" ref="P7:P14" si="4">L7-J7</f>
        <v>50.716235695492301</v>
      </c>
    </row>
    <row r="8" spans="1:18" ht="15.65" customHeight="1" x14ac:dyDescent="0.35">
      <c r="A8" s="4" t="s">
        <v>61</v>
      </c>
      <c r="B8" s="120">
        <v>0.66280575540598663</v>
      </c>
      <c r="C8" s="120">
        <v>0.55355113412150225</v>
      </c>
      <c r="D8" s="120">
        <v>0.55355113412150225</v>
      </c>
      <c r="F8" s="73">
        <f t="shared" si="0"/>
        <v>41.42529772172643</v>
      </c>
      <c r="G8" s="73">
        <f t="shared" si="1"/>
        <v>40.300823170246218</v>
      </c>
      <c r="H8" s="73">
        <f t="shared" ref="H8:H14" si="5">D8/$D$5*100</f>
        <v>40.300823170246218</v>
      </c>
      <c r="J8" s="73">
        <f t="shared" si="2"/>
        <v>41.42529772172643</v>
      </c>
      <c r="K8" s="73">
        <f t="shared" si="2"/>
        <v>34.596894109853757</v>
      </c>
      <c r="L8" s="73">
        <f t="shared" ref="L8:L14" si="6">D8/$B$5*100</f>
        <v>34.596894109853757</v>
      </c>
      <c r="N8" s="73">
        <f t="shared" si="3"/>
        <v>-6.8284036118726732</v>
      </c>
      <c r="O8" s="74">
        <f t="shared" si="3"/>
        <v>0</v>
      </c>
      <c r="P8" s="74">
        <f t="shared" si="4"/>
        <v>-6.8284036118726732</v>
      </c>
    </row>
    <row r="9" spans="1:18" ht="15.65" customHeight="1" x14ac:dyDescent="0.35">
      <c r="A9" s="4" t="s">
        <v>62</v>
      </c>
      <c r="B9" s="120">
        <v>0.66280575540598663</v>
      </c>
      <c r="C9" s="120">
        <v>0.55355113412150225</v>
      </c>
      <c r="D9" s="120">
        <v>0.55355113412150225</v>
      </c>
      <c r="F9" s="73">
        <f t="shared" si="0"/>
        <v>41.42529772172643</v>
      </c>
      <c r="G9" s="73">
        <f t="shared" si="1"/>
        <v>40.300823170246218</v>
      </c>
      <c r="H9" s="73">
        <f t="shared" si="5"/>
        <v>40.300823170246218</v>
      </c>
      <c r="J9" s="73">
        <f t="shared" si="2"/>
        <v>41.42529772172643</v>
      </c>
      <c r="K9" s="73">
        <f t="shared" si="2"/>
        <v>34.596894109853757</v>
      </c>
      <c r="L9" s="73">
        <f t="shared" si="6"/>
        <v>34.596894109853757</v>
      </c>
      <c r="N9" s="73">
        <f t="shared" si="3"/>
        <v>-6.8284036118726732</v>
      </c>
      <c r="O9" s="74">
        <f t="shared" si="3"/>
        <v>0</v>
      </c>
      <c r="P9" s="74">
        <f t="shared" si="4"/>
        <v>-6.8284036118726732</v>
      </c>
    </row>
    <row r="10" spans="1:18" ht="15.65" customHeight="1" x14ac:dyDescent="0.35">
      <c r="A10" s="4" t="s">
        <v>63</v>
      </c>
      <c r="B10" s="120">
        <v>0.66280575540598663</v>
      </c>
      <c r="C10" s="120">
        <v>0.55355113412150225</v>
      </c>
      <c r="D10" s="120">
        <v>0.55355113412150225</v>
      </c>
      <c r="F10" s="73">
        <f t="shared" si="0"/>
        <v>41.42529772172643</v>
      </c>
      <c r="G10" s="73">
        <f t="shared" si="1"/>
        <v>40.300823170246218</v>
      </c>
      <c r="H10" s="73">
        <f t="shared" si="5"/>
        <v>40.300823170246218</v>
      </c>
      <c r="J10" s="73">
        <f t="shared" si="2"/>
        <v>41.42529772172643</v>
      </c>
      <c r="K10" s="73">
        <f t="shared" si="2"/>
        <v>34.596894109853757</v>
      </c>
      <c r="L10" s="73">
        <f t="shared" si="6"/>
        <v>34.596894109853757</v>
      </c>
      <c r="N10" s="73">
        <f t="shared" si="3"/>
        <v>-6.8284036118726732</v>
      </c>
      <c r="O10" s="74">
        <f t="shared" si="3"/>
        <v>0</v>
      </c>
      <c r="P10" s="74">
        <f t="shared" si="4"/>
        <v>-6.8284036118726732</v>
      </c>
    </row>
    <row r="11" spans="1:18" ht="15.65" customHeight="1" x14ac:dyDescent="0.35">
      <c r="A11" s="4" t="s">
        <v>64</v>
      </c>
      <c r="B11" s="120">
        <v>0.80702796486650441</v>
      </c>
      <c r="C11" s="120">
        <v>1.0061031188662231</v>
      </c>
      <c r="D11" s="120">
        <v>1.0061031188662231</v>
      </c>
      <c r="F11" s="73">
        <f t="shared" si="0"/>
        <v>50.439172324139356</v>
      </c>
      <c r="G11" s="73">
        <f t="shared" si="1"/>
        <v>73.248488504697036</v>
      </c>
      <c r="H11" s="73">
        <f>D11/$D$5*100</f>
        <v>73.248488504697036</v>
      </c>
      <c r="J11" s="73">
        <f t="shared" si="2"/>
        <v>50.439172324139356</v>
      </c>
      <c r="K11" s="73">
        <f t="shared" si="2"/>
        <v>62.881350829945369</v>
      </c>
      <c r="L11" s="73">
        <f t="shared" si="6"/>
        <v>62.881350829945369</v>
      </c>
      <c r="N11" s="73">
        <f t="shared" si="3"/>
        <v>12.442178505806012</v>
      </c>
      <c r="O11" s="74">
        <f t="shared" si="3"/>
        <v>0</v>
      </c>
      <c r="P11" s="74">
        <f t="shared" si="4"/>
        <v>12.442178505806012</v>
      </c>
    </row>
    <row r="12" spans="1:18" ht="15.65" customHeight="1" x14ac:dyDescent="0.35">
      <c r="A12" s="4" t="s">
        <v>65</v>
      </c>
      <c r="B12" s="120">
        <v>0.80702796486650441</v>
      </c>
      <c r="C12" s="120">
        <v>1.0061031188662231</v>
      </c>
      <c r="D12" s="120">
        <v>1.0061031188662231</v>
      </c>
      <c r="F12" s="73">
        <f t="shared" si="0"/>
        <v>50.439172324139356</v>
      </c>
      <c r="G12" s="73">
        <f t="shared" si="1"/>
        <v>73.248488504697036</v>
      </c>
      <c r="H12" s="73">
        <f t="shared" si="5"/>
        <v>73.248488504697036</v>
      </c>
      <c r="J12" s="73">
        <f t="shared" si="2"/>
        <v>50.439172324139356</v>
      </c>
      <c r="K12" s="73">
        <f t="shared" si="2"/>
        <v>62.881350829945369</v>
      </c>
      <c r="L12" s="73">
        <f t="shared" si="6"/>
        <v>62.881350829945369</v>
      </c>
      <c r="N12" s="73">
        <f t="shared" si="3"/>
        <v>12.442178505806012</v>
      </c>
      <c r="O12" s="74">
        <f t="shared" si="3"/>
        <v>0</v>
      </c>
      <c r="P12" s="74">
        <f t="shared" si="4"/>
        <v>12.442178505806012</v>
      </c>
    </row>
    <row r="13" spans="1:18" ht="15.65" customHeight="1" x14ac:dyDescent="0.35">
      <c r="A13" s="4" t="s">
        <v>66</v>
      </c>
      <c r="B13" s="120">
        <v>3.9070231310562891</v>
      </c>
      <c r="C13" s="120">
        <v>0.96757771702845918</v>
      </c>
      <c r="D13" s="120">
        <v>0.96757771702845918</v>
      </c>
      <c r="F13" s="73">
        <f t="shared" si="0"/>
        <v>244.18858027347886</v>
      </c>
      <c r="G13" s="73">
        <f t="shared" si="1"/>
        <v>70.443679136018901</v>
      </c>
      <c r="H13" s="73">
        <f t="shared" si="5"/>
        <v>70.443679136018901</v>
      </c>
      <c r="J13" s="73">
        <f t="shared" si="2"/>
        <v>244.18858027347886</v>
      </c>
      <c r="K13" s="73">
        <f t="shared" si="2"/>
        <v>60.473516818303509</v>
      </c>
      <c r="L13" s="73">
        <f t="shared" si="6"/>
        <v>60.473516818303509</v>
      </c>
      <c r="N13" s="73">
        <f t="shared" si="3"/>
        <v>-183.71506345517537</v>
      </c>
      <c r="O13" s="74">
        <f t="shared" si="3"/>
        <v>0</v>
      </c>
      <c r="P13" s="74">
        <f t="shared" si="4"/>
        <v>-183.71506345517537</v>
      </c>
    </row>
    <row r="14" spans="1:18" ht="15.65" customHeight="1" x14ac:dyDescent="0.35">
      <c r="A14" s="4" t="s">
        <v>67</v>
      </c>
      <c r="B14" s="120">
        <v>3.9070231310562891</v>
      </c>
      <c r="C14" s="120">
        <v>0.96757771702845918</v>
      </c>
      <c r="D14" s="120">
        <v>0.96757771702845918</v>
      </c>
      <c r="F14" s="73">
        <f t="shared" si="0"/>
        <v>244.18858027347886</v>
      </c>
      <c r="G14" s="73">
        <f t="shared" si="1"/>
        <v>70.443679136018901</v>
      </c>
      <c r="H14" s="73">
        <f t="shared" si="5"/>
        <v>70.443679136018901</v>
      </c>
      <c r="J14" s="73">
        <f t="shared" si="2"/>
        <v>244.18858027347886</v>
      </c>
      <c r="K14" s="73">
        <f t="shared" si="2"/>
        <v>60.473516818303509</v>
      </c>
      <c r="L14" s="73">
        <f t="shared" si="6"/>
        <v>60.473516818303509</v>
      </c>
      <c r="N14" s="73">
        <f t="shared" si="3"/>
        <v>-183.71506345517537</v>
      </c>
      <c r="O14" s="74">
        <f t="shared" si="3"/>
        <v>0</v>
      </c>
      <c r="P14" s="74">
        <f t="shared" si="4"/>
        <v>-183.71506345517537</v>
      </c>
    </row>
    <row r="15" spans="1:18" ht="14.5" customHeight="1" x14ac:dyDescent="0.35">
      <c r="A15" s="4"/>
      <c r="B15" s="4"/>
      <c r="C15" s="4"/>
      <c r="D15" s="4"/>
      <c r="E15" s="4"/>
      <c r="F15" s="4"/>
      <c r="G15" s="4"/>
      <c r="H15" s="73"/>
      <c r="I15" s="73"/>
      <c r="J15" s="4"/>
      <c r="K15" s="4"/>
    </row>
    <row r="16" spans="1:18" ht="14.5" customHeight="1" x14ac:dyDescent="0.35"/>
    <row r="17" spans="1:5" x14ac:dyDescent="0.35">
      <c r="A17" s="267" t="s">
        <v>110</v>
      </c>
      <c r="B17" s="267"/>
      <c r="C17" s="162"/>
      <c r="D17" s="162"/>
      <c r="E17" s="149"/>
    </row>
    <row r="18" spans="1:5" ht="14.5" customHeight="1" x14ac:dyDescent="0.35">
      <c r="A18" s="163"/>
      <c r="B18" s="163"/>
      <c r="C18" s="268" t="s">
        <v>111</v>
      </c>
      <c r="D18" s="268"/>
      <c r="E18" s="268"/>
    </row>
    <row r="19" spans="1:5" x14ac:dyDescent="0.35">
      <c r="A19" s="163"/>
      <c r="B19" s="163"/>
      <c r="C19" s="164" t="s">
        <v>112</v>
      </c>
      <c r="D19" s="164" t="s">
        <v>113</v>
      </c>
      <c r="E19" s="165" t="s">
        <v>114</v>
      </c>
    </row>
    <row r="20" spans="1:5" ht="39" x14ac:dyDescent="0.35">
      <c r="A20" s="163"/>
      <c r="B20" s="166" t="s">
        <v>115</v>
      </c>
      <c r="C20" s="167" t="s">
        <v>138</v>
      </c>
      <c r="D20" s="167" t="s">
        <v>143</v>
      </c>
      <c r="E20" s="167" t="s">
        <v>144</v>
      </c>
    </row>
    <row r="21" spans="1:5" ht="39" x14ac:dyDescent="0.35">
      <c r="A21" s="163"/>
      <c r="B21" s="166" t="s">
        <v>119</v>
      </c>
      <c r="C21" s="167" t="s">
        <v>139</v>
      </c>
      <c r="D21" s="167" t="s">
        <v>145</v>
      </c>
      <c r="E21" s="167" t="s">
        <v>146</v>
      </c>
    </row>
    <row r="22" spans="1:5" ht="26" x14ac:dyDescent="0.35">
      <c r="A22" s="163"/>
      <c r="B22" s="163" t="s">
        <v>123</v>
      </c>
      <c r="C22" s="164" t="s">
        <v>124</v>
      </c>
      <c r="D22" s="164" t="s">
        <v>124</v>
      </c>
      <c r="E22" s="164" t="s">
        <v>124</v>
      </c>
    </row>
    <row r="23" spans="1:5" ht="39" x14ac:dyDescent="0.35">
      <c r="A23" s="163"/>
      <c r="B23" s="163" t="s">
        <v>125</v>
      </c>
      <c r="C23" s="167" t="s">
        <v>126</v>
      </c>
      <c r="D23" s="167" t="s">
        <v>126</v>
      </c>
      <c r="E23" s="163" t="s">
        <v>126</v>
      </c>
    </row>
    <row r="24" spans="1:5" ht="26" x14ac:dyDescent="0.35">
      <c r="A24" s="163"/>
      <c r="B24" s="163" t="s">
        <v>127</v>
      </c>
      <c r="C24" s="164" t="s">
        <v>128</v>
      </c>
      <c r="D24" s="164" t="s">
        <v>147</v>
      </c>
      <c r="E24" s="164" t="s">
        <v>128</v>
      </c>
    </row>
    <row r="25" spans="1:5" x14ac:dyDescent="0.35">
      <c r="A25" s="163"/>
      <c r="B25" s="163"/>
      <c r="C25" s="167"/>
      <c r="D25" s="167"/>
      <c r="E25" s="168"/>
    </row>
    <row r="26" spans="1:5" ht="39" customHeight="1" x14ac:dyDescent="0.35">
      <c r="A26" s="166" t="s">
        <v>9</v>
      </c>
      <c r="B26" s="169" t="s">
        <v>92</v>
      </c>
      <c r="C26" s="170">
        <v>1010575.627</v>
      </c>
      <c r="D26" s="170">
        <v>631608.82169999997</v>
      </c>
      <c r="E26" s="186">
        <f>C26/D26</f>
        <v>1.6000023943300792</v>
      </c>
    </row>
    <row r="27" spans="1:5" x14ac:dyDescent="0.35">
      <c r="A27" s="163"/>
      <c r="B27" s="163"/>
      <c r="C27" s="163"/>
      <c r="D27" s="167"/>
      <c r="E27" s="186"/>
    </row>
    <row r="28" spans="1:5" x14ac:dyDescent="0.35">
      <c r="A28" s="172" t="s">
        <v>130</v>
      </c>
      <c r="B28" s="173" t="s">
        <v>60</v>
      </c>
      <c r="C28" s="170">
        <v>343872.04680000001</v>
      </c>
      <c r="D28" s="170">
        <v>178127.85060000001</v>
      </c>
      <c r="E28" s="186">
        <f t="shared" ref="E28:E34" si="7">C28/D28</f>
        <v>1.930478842256911</v>
      </c>
    </row>
    <row r="29" spans="1:5" x14ac:dyDescent="0.35">
      <c r="A29" s="168"/>
      <c r="B29" s="168"/>
      <c r="C29" s="167"/>
      <c r="D29" s="167"/>
      <c r="E29" s="186"/>
    </row>
    <row r="30" spans="1:5" x14ac:dyDescent="0.35">
      <c r="A30" s="172" t="s">
        <v>131</v>
      </c>
      <c r="B30" s="173" t="s">
        <v>132</v>
      </c>
      <c r="C30" s="170">
        <v>139304.40580000001</v>
      </c>
      <c r="D30" s="170">
        <v>210173.80230000001</v>
      </c>
      <c r="E30" s="186">
        <f t="shared" si="7"/>
        <v>0.66280575540598663</v>
      </c>
    </row>
    <row r="31" spans="1:5" x14ac:dyDescent="0.35">
      <c r="A31" s="168"/>
      <c r="B31" s="168"/>
      <c r="C31" s="167"/>
      <c r="D31" s="167"/>
      <c r="E31" s="186"/>
    </row>
    <row r="32" spans="1:5" x14ac:dyDescent="0.35">
      <c r="A32" s="172" t="s">
        <v>133</v>
      </c>
      <c r="B32" s="173" t="s">
        <v>134</v>
      </c>
      <c r="C32" s="170">
        <v>110174.47440000001</v>
      </c>
      <c r="D32" s="170">
        <v>136518.78150000001</v>
      </c>
      <c r="E32" s="186">
        <f t="shared" si="7"/>
        <v>0.80702796486650441</v>
      </c>
    </row>
    <row r="33" spans="1:5" x14ac:dyDescent="0.35">
      <c r="A33" s="168"/>
      <c r="B33" s="163"/>
      <c r="C33" s="167"/>
      <c r="D33" s="167"/>
      <c r="E33" s="186"/>
    </row>
    <row r="34" spans="1:5" x14ac:dyDescent="0.35">
      <c r="A34" s="172" t="s">
        <v>135</v>
      </c>
      <c r="B34" s="173" t="s">
        <v>136</v>
      </c>
      <c r="C34" s="170">
        <v>417224.6997</v>
      </c>
      <c r="D34" s="170">
        <v>106788.38740000001</v>
      </c>
      <c r="E34" s="186">
        <f t="shared" si="7"/>
        <v>3.9070231310562891</v>
      </c>
    </row>
    <row r="35" spans="1:5" x14ac:dyDescent="0.35">
      <c r="A35" s="149"/>
      <c r="B35" s="187"/>
      <c r="C35" s="118"/>
      <c r="D35" s="118"/>
      <c r="E35" s="149"/>
    </row>
    <row r="36" spans="1:5" x14ac:dyDescent="0.35">
      <c r="A36" s="264" t="s">
        <v>110</v>
      </c>
      <c r="B36" s="264"/>
      <c r="C36" s="162"/>
      <c r="D36" s="162"/>
      <c r="E36" s="149"/>
    </row>
    <row r="37" spans="1:5" ht="14.5" customHeight="1" x14ac:dyDescent="0.35">
      <c r="A37" s="163"/>
      <c r="B37" s="163"/>
      <c r="C37" s="269" t="s">
        <v>137</v>
      </c>
      <c r="D37" s="265"/>
      <c r="E37" s="266"/>
    </row>
    <row r="38" spans="1:5" x14ac:dyDescent="0.35">
      <c r="A38" s="163"/>
      <c r="B38" s="163"/>
      <c r="C38" s="164" t="s">
        <v>112</v>
      </c>
      <c r="D38" s="164" t="s">
        <v>113</v>
      </c>
      <c r="E38" s="165" t="s">
        <v>114</v>
      </c>
    </row>
    <row r="39" spans="1:5" ht="39" x14ac:dyDescent="0.35">
      <c r="A39" s="163"/>
      <c r="B39" s="166" t="s">
        <v>115</v>
      </c>
      <c r="C39" s="167" t="s">
        <v>138</v>
      </c>
      <c r="D39" s="167" t="s">
        <v>143</v>
      </c>
      <c r="E39" s="167" t="s">
        <v>148</v>
      </c>
    </row>
    <row r="40" spans="1:5" ht="39" x14ac:dyDescent="0.35">
      <c r="A40" s="163"/>
      <c r="B40" s="166" t="s">
        <v>119</v>
      </c>
      <c r="C40" s="167" t="s">
        <v>139</v>
      </c>
      <c r="D40" s="167" t="s">
        <v>145</v>
      </c>
      <c r="E40" s="167" t="s">
        <v>146</v>
      </c>
    </row>
    <row r="41" spans="1:5" ht="26" x14ac:dyDescent="0.35">
      <c r="A41" s="163"/>
      <c r="B41" s="163" t="s">
        <v>123</v>
      </c>
      <c r="C41" s="164" t="s">
        <v>124</v>
      </c>
      <c r="D41" s="164" t="s">
        <v>124</v>
      </c>
      <c r="E41" s="164" t="s">
        <v>124</v>
      </c>
    </row>
    <row r="42" spans="1:5" ht="39" x14ac:dyDescent="0.35">
      <c r="A42" s="163"/>
      <c r="B42" s="163" t="s">
        <v>140</v>
      </c>
      <c r="C42" s="167" t="s">
        <v>126</v>
      </c>
      <c r="D42" s="167" t="s">
        <v>126</v>
      </c>
      <c r="E42" s="163" t="s">
        <v>126</v>
      </c>
    </row>
    <row r="43" spans="1:5" ht="26" x14ac:dyDescent="0.35">
      <c r="A43" s="163"/>
      <c r="B43" s="163" t="s">
        <v>127</v>
      </c>
      <c r="C43" s="164" t="s">
        <v>128</v>
      </c>
      <c r="D43" s="164" t="s">
        <v>147</v>
      </c>
      <c r="E43" s="164" t="s">
        <v>128</v>
      </c>
    </row>
    <row r="44" spans="1:5" x14ac:dyDescent="0.35">
      <c r="A44" s="163"/>
      <c r="B44" s="163"/>
      <c r="C44" s="167"/>
      <c r="D44" s="167"/>
      <c r="E44" s="168"/>
    </row>
    <row r="45" spans="1:5" x14ac:dyDescent="0.35">
      <c r="A45" s="166" t="s">
        <v>9</v>
      </c>
      <c r="B45" s="179" t="s">
        <v>92</v>
      </c>
      <c r="C45" s="180">
        <v>944689.85037909995</v>
      </c>
      <c r="D45" s="180">
        <v>687773.47320000001</v>
      </c>
      <c r="E45" s="186">
        <f>C45/D45</f>
        <v>1.3735479590158464</v>
      </c>
    </row>
    <row r="46" spans="1:5" x14ac:dyDescent="0.35">
      <c r="A46" s="163"/>
      <c r="B46" s="163"/>
      <c r="C46" s="182"/>
      <c r="D46" s="180"/>
      <c r="E46" s="186"/>
    </row>
    <row r="47" spans="1:5" x14ac:dyDescent="0.35">
      <c r="A47" s="183" t="s">
        <v>130</v>
      </c>
      <c r="B47" s="184" t="s">
        <v>60</v>
      </c>
      <c r="C47" s="180">
        <v>571447.94024919998</v>
      </c>
      <c r="D47" s="180">
        <v>208410.09510000001</v>
      </c>
      <c r="E47" s="186">
        <f>C47/D47</f>
        <v>2.7419398276988742</v>
      </c>
    </row>
    <row r="48" spans="1:5" x14ac:dyDescent="0.35">
      <c r="A48" s="185"/>
      <c r="B48" s="185"/>
      <c r="C48" s="180"/>
      <c r="D48" s="180"/>
      <c r="E48" s="186"/>
    </row>
    <row r="49" spans="1:5" x14ac:dyDescent="0.35">
      <c r="A49" s="183" t="s">
        <v>131</v>
      </c>
      <c r="B49" s="184" t="s">
        <v>132</v>
      </c>
      <c r="C49" s="180">
        <v>128219.3158975</v>
      </c>
      <c r="D49" s="180">
        <v>231630.48180000001</v>
      </c>
      <c r="E49" s="186">
        <f>C49/D49</f>
        <v>0.55355113412150225</v>
      </c>
    </row>
    <row r="50" spans="1:5" x14ac:dyDescent="0.35">
      <c r="A50" s="185"/>
      <c r="B50" s="185"/>
      <c r="C50" s="180"/>
      <c r="D50" s="180"/>
      <c r="E50" s="186"/>
    </row>
    <row r="51" spans="1:5" x14ac:dyDescent="0.35">
      <c r="A51" s="183" t="s">
        <v>133</v>
      </c>
      <c r="B51" s="184" t="s">
        <v>134</v>
      </c>
      <c r="C51" s="180">
        <v>138979.55895179999</v>
      </c>
      <c r="D51" s="180">
        <v>138136.49549999999</v>
      </c>
      <c r="E51" s="186">
        <f>C51/D51</f>
        <v>1.0061031188662231</v>
      </c>
    </row>
    <row r="52" spans="1:5" x14ac:dyDescent="0.35">
      <c r="A52" s="168"/>
      <c r="B52" s="163"/>
      <c r="C52" s="180"/>
      <c r="D52" s="180"/>
      <c r="E52" s="186"/>
    </row>
    <row r="53" spans="1:5" x14ac:dyDescent="0.35">
      <c r="A53" s="183" t="s">
        <v>135</v>
      </c>
      <c r="B53" s="184" t="s">
        <v>136</v>
      </c>
      <c r="C53" s="180">
        <v>106043.0352806</v>
      </c>
      <c r="D53" s="180">
        <v>109596.4008</v>
      </c>
      <c r="E53" s="186">
        <f>C53/D53</f>
        <v>0.96757771702845918</v>
      </c>
    </row>
    <row r="54" spans="1:5" x14ac:dyDescent="0.35">
      <c r="A54" s="168"/>
      <c r="B54" s="163"/>
      <c r="C54" s="167"/>
      <c r="D54" s="167"/>
      <c r="E54" s="168"/>
    </row>
    <row r="55" spans="1:5" x14ac:dyDescent="0.35">
      <c r="A55" s="125"/>
      <c r="B55" s="126"/>
      <c r="C55" s="128"/>
      <c r="D55" s="128"/>
      <c r="E55" s="125"/>
    </row>
    <row r="57" spans="1:5" ht="15.5" x14ac:dyDescent="0.35">
      <c r="A57" s="4"/>
      <c r="B57" s="76" t="s">
        <v>71</v>
      </c>
      <c r="C57" s="4"/>
    </row>
    <row r="58" spans="1:5" ht="15.5" x14ac:dyDescent="0.35">
      <c r="A58" s="4" t="s">
        <v>1</v>
      </c>
      <c r="B58" s="73">
        <v>199.62461519461522</v>
      </c>
      <c r="C58" s="4">
        <v>100</v>
      </c>
    </row>
    <row r="59" spans="1:5" ht="15.5" x14ac:dyDescent="0.35">
      <c r="A59" s="4" t="s">
        <v>5</v>
      </c>
      <c r="B59" s="73">
        <v>73.248488504697036</v>
      </c>
      <c r="C59" s="4">
        <v>100</v>
      </c>
    </row>
    <row r="60" spans="1:5" ht="15.5" x14ac:dyDescent="0.35">
      <c r="A60" s="4" t="s">
        <v>7</v>
      </c>
      <c r="B60" s="73">
        <v>70.443679136018901</v>
      </c>
      <c r="C60" s="4">
        <v>100</v>
      </c>
    </row>
    <row r="61" spans="1:5" ht="15.5" x14ac:dyDescent="0.35">
      <c r="A61" s="4" t="s">
        <v>8</v>
      </c>
      <c r="B61" s="73">
        <v>70.443679136018901</v>
      </c>
      <c r="C61" s="4">
        <v>100</v>
      </c>
    </row>
    <row r="62" spans="1:5" ht="15.5" x14ac:dyDescent="0.35">
      <c r="A62" s="4" t="s">
        <v>6</v>
      </c>
      <c r="B62" s="73">
        <v>58.754989920027533</v>
      </c>
      <c r="C62" s="4">
        <v>100</v>
      </c>
    </row>
    <row r="63" spans="1:5" ht="15.5" x14ac:dyDescent="0.35">
      <c r="A63" s="4" t="s">
        <v>2</v>
      </c>
      <c r="B63" s="73">
        <v>40.300823170246218</v>
      </c>
      <c r="C63" s="4">
        <v>100</v>
      </c>
    </row>
    <row r="64" spans="1:5" ht="15.5" x14ac:dyDescent="0.35">
      <c r="A64" s="4" t="s">
        <v>3</v>
      </c>
      <c r="B64" s="73">
        <v>40.300823170246218</v>
      </c>
      <c r="C64" s="4">
        <v>100</v>
      </c>
    </row>
    <row r="65" spans="1:3" ht="15.5" x14ac:dyDescent="0.35">
      <c r="A65" s="4" t="s">
        <v>4</v>
      </c>
      <c r="B65" s="73">
        <v>40.300823170246218</v>
      </c>
      <c r="C65" s="4">
        <v>100</v>
      </c>
    </row>
    <row r="70" spans="1:3" ht="15.5" x14ac:dyDescent="0.35">
      <c r="A70" s="4"/>
      <c r="B70" s="76" t="s">
        <v>72</v>
      </c>
      <c r="C70" s="4"/>
    </row>
    <row r="71" spans="1:3" ht="15.5" x14ac:dyDescent="0.35">
      <c r="A71" s="4" t="s">
        <v>1</v>
      </c>
      <c r="B71" s="73">
        <v>199.62461519461522</v>
      </c>
      <c r="C71" s="4">
        <v>100</v>
      </c>
    </row>
    <row r="72" spans="1:3" ht="15.5" x14ac:dyDescent="0.35">
      <c r="A72" s="4" t="s">
        <v>5</v>
      </c>
      <c r="B72" s="73">
        <v>73.248488504697036</v>
      </c>
      <c r="C72" s="4">
        <v>100</v>
      </c>
    </row>
    <row r="73" spans="1:3" ht="15.5" x14ac:dyDescent="0.35">
      <c r="A73" s="4" t="s">
        <v>6</v>
      </c>
      <c r="B73" s="73">
        <v>73.248488504697036</v>
      </c>
      <c r="C73" s="4">
        <v>100</v>
      </c>
    </row>
    <row r="74" spans="1:3" ht="15.5" x14ac:dyDescent="0.35">
      <c r="A74" s="4" t="s">
        <v>7</v>
      </c>
      <c r="B74" s="73">
        <v>70.443679136018901</v>
      </c>
      <c r="C74" s="4">
        <v>100</v>
      </c>
    </row>
    <row r="75" spans="1:3" ht="15.5" x14ac:dyDescent="0.35">
      <c r="A75" s="4" t="s">
        <v>8</v>
      </c>
      <c r="B75" s="73">
        <v>70.443679136018901</v>
      </c>
      <c r="C75" s="4">
        <v>100</v>
      </c>
    </row>
    <row r="76" spans="1:3" ht="15.5" x14ac:dyDescent="0.35">
      <c r="A76" s="4" t="s">
        <v>2</v>
      </c>
      <c r="B76" s="73">
        <v>40.300823170246218</v>
      </c>
      <c r="C76" s="4">
        <v>100</v>
      </c>
    </row>
    <row r="77" spans="1:3" ht="15.5" x14ac:dyDescent="0.35">
      <c r="A77" s="4" t="s">
        <v>3</v>
      </c>
      <c r="B77" s="73">
        <v>40.300823170246218</v>
      </c>
      <c r="C77" s="4">
        <v>100</v>
      </c>
    </row>
    <row r="78" spans="1:3" ht="15.5" x14ac:dyDescent="0.35">
      <c r="A78" s="4" t="s">
        <v>4</v>
      </c>
      <c r="B78" s="73">
        <v>40.300823170246218</v>
      </c>
      <c r="C78" s="4">
        <v>100</v>
      </c>
    </row>
  </sheetData>
  <sortState xmlns:xlrd2="http://schemas.microsoft.com/office/spreadsheetml/2017/richdata2" ref="A71:C78">
    <sortCondition descending="1" ref="B71:B78"/>
  </sortState>
  <mergeCells count="4">
    <mergeCell ref="A17:B17"/>
    <mergeCell ref="C18:E18"/>
    <mergeCell ref="A36:B36"/>
    <mergeCell ref="C37:E37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3" tint="0.39997558519241921"/>
  </sheetPr>
  <dimension ref="A1:P37"/>
  <sheetViews>
    <sheetView zoomScale="85" zoomScaleNormal="85" workbookViewId="0"/>
  </sheetViews>
  <sheetFormatPr defaultRowHeight="14.5" x14ac:dyDescent="0.35"/>
  <cols>
    <col min="1" max="1" width="19.54296875" customWidth="1"/>
    <col min="11" max="11" width="11.81640625" customWidth="1"/>
    <col min="14" max="15" width="13.81640625" style="214" customWidth="1"/>
    <col min="16" max="16" width="13.81640625" customWidth="1"/>
  </cols>
  <sheetData>
    <row r="1" spans="1:16" ht="15.5" x14ac:dyDescent="0.35">
      <c r="A1" s="26" t="s">
        <v>52</v>
      </c>
      <c r="B1" s="5" t="s">
        <v>149</v>
      </c>
      <c r="C1" s="4"/>
      <c r="D1" s="4"/>
      <c r="E1" s="4"/>
      <c r="F1" s="4"/>
      <c r="G1" s="4"/>
      <c r="H1" s="4"/>
      <c r="I1" s="4"/>
      <c r="J1" s="4"/>
      <c r="K1" s="4"/>
      <c r="N1" s="213"/>
    </row>
    <row r="2" spans="1:16" ht="15.5" x14ac:dyDescent="0.35">
      <c r="A2" s="26"/>
      <c r="B2" s="5"/>
      <c r="C2" s="4"/>
      <c r="D2" s="4"/>
      <c r="E2" s="4"/>
      <c r="F2" s="4"/>
      <c r="G2" s="4"/>
      <c r="H2" s="4"/>
      <c r="I2" s="4"/>
      <c r="J2" s="4"/>
      <c r="K2" s="4"/>
    </row>
    <row r="3" spans="1:16" ht="15.5" x14ac:dyDescent="0.35">
      <c r="A3" s="4"/>
      <c r="B3" s="4"/>
      <c r="C3" s="4"/>
      <c r="D3" s="4"/>
      <c r="E3" s="4"/>
      <c r="F3" s="4"/>
      <c r="G3" s="4"/>
      <c r="H3" s="4"/>
      <c r="J3" s="4" t="s">
        <v>74</v>
      </c>
      <c r="K3" s="4"/>
      <c r="L3" s="4"/>
      <c r="N3" s="215"/>
      <c r="O3" s="216"/>
      <c r="P3" s="97"/>
    </row>
    <row r="4" spans="1:16" ht="31" x14ac:dyDescent="0.35">
      <c r="A4" s="4"/>
      <c r="B4" s="251">
        <v>2021</v>
      </c>
      <c r="C4" s="251">
        <v>2022</v>
      </c>
      <c r="D4" s="251">
        <v>2023</v>
      </c>
      <c r="E4" s="76"/>
      <c r="F4" s="55">
        <v>2021</v>
      </c>
      <c r="G4" s="55">
        <v>2022</v>
      </c>
      <c r="H4" s="251">
        <v>2023</v>
      </c>
      <c r="I4" s="23"/>
      <c r="J4" s="253">
        <v>2021</v>
      </c>
      <c r="K4" s="55">
        <v>2022</v>
      </c>
      <c r="L4" s="251">
        <v>2023</v>
      </c>
      <c r="M4" s="23"/>
      <c r="N4" s="251" t="s">
        <v>58</v>
      </c>
      <c r="O4" s="251" t="s">
        <v>59</v>
      </c>
      <c r="P4" s="252" t="s">
        <v>292</v>
      </c>
    </row>
    <row r="5" spans="1:16" ht="15.5" x14ac:dyDescent="0.35">
      <c r="A5" s="188" t="s">
        <v>0</v>
      </c>
      <c r="B5" s="122">
        <v>2.6</v>
      </c>
      <c r="C5" s="122">
        <v>4.0999999999999996</v>
      </c>
      <c r="D5" s="211">
        <v>5.8</v>
      </c>
      <c r="E5" s="4"/>
      <c r="F5" s="73">
        <f>B5/$B$5*100</f>
        <v>100</v>
      </c>
      <c r="G5" s="73">
        <f>C5/$C$5*100</f>
        <v>100</v>
      </c>
      <c r="H5" s="73">
        <f>D5/$D$5*100</f>
        <v>100</v>
      </c>
      <c r="J5" s="73">
        <f>B5/$B$5*100</f>
        <v>100</v>
      </c>
      <c r="K5" s="73">
        <f>C5/$B$5*100</f>
        <v>157.69230769230768</v>
      </c>
      <c r="L5" s="73">
        <f>D5/$B$5*100</f>
        <v>223.07692307692309</v>
      </c>
      <c r="N5" s="217">
        <f>K5-J5</f>
        <v>57.692307692307679</v>
      </c>
      <c r="O5" s="234">
        <f>L5-K5</f>
        <v>65.384615384615415</v>
      </c>
      <c r="P5" s="74">
        <f>L5-J5</f>
        <v>123.07692307692309</v>
      </c>
    </row>
    <row r="6" spans="1:16" ht="15.5" x14ac:dyDescent="0.35">
      <c r="A6" s="4"/>
      <c r="B6" s="76"/>
      <c r="C6" s="76"/>
      <c r="D6" s="77"/>
      <c r="E6" s="4"/>
      <c r="F6" s="73"/>
      <c r="G6" s="73"/>
      <c r="H6" s="73"/>
      <c r="J6" s="73"/>
      <c r="K6" s="73"/>
      <c r="L6" s="73"/>
      <c r="N6" s="217"/>
      <c r="O6" s="234"/>
      <c r="P6" s="74"/>
    </row>
    <row r="7" spans="1:16" ht="15.5" x14ac:dyDescent="0.35">
      <c r="A7" s="4" t="s">
        <v>60</v>
      </c>
      <c r="B7" s="104">
        <v>7</v>
      </c>
      <c r="C7" s="104">
        <v>8.8000000000000007</v>
      </c>
      <c r="D7" s="212">
        <v>13</v>
      </c>
      <c r="E7" s="4"/>
      <c r="F7" s="73">
        <f t="shared" ref="F7:F14" si="0">B7/$B$5*100</f>
        <v>269.23076923076923</v>
      </c>
      <c r="G7" s="73">
        <f t="shared" ref="G7:G14" si="1">C7/$C$5*100</f>
        <v>214.63414634146346</v>
      </c>
      <c r="H7" s="73">
        <f t="shared" ref="H7:H14" si="2">D7/$D$5*100</f>
        <v>224.13793103448279</v>
      </c>
      <c r="I7" s="2"/>
      <c r="J7" s="73">
        <f t="shared" ref="J7:L14" si="3">B7/$B$5*100</f>
        <v>269.23076923076923</v>
      </c>
      <c r="K7" s="73">
        <f t="shared" si="3"/>
        <v>338.46153846153845</v>
      </c>
      <c r="L7" s="73">
        <f t="shared" si="3"/>
        <v>500</v>
      </c>
      <c r="N7" s="217">
        <f t="shared" ref="N7:N14" si="4">K7-J7</f>
        <v>69.230769230769226</v>
      </c>
      <c r="O7" s="234">
        <f t="shared" ref="O7:O14" si="5">L7-K7</f>
        <v>161.53846153846155</v>
      </c>
      <c r="P7" s="74">
        <f t="shared" ref="P7:P14" si="6">L7-J7</f>
        <v>230.76923076923077</v>
      </c>
    </row>
    <row r="8" spans="1:16" ht="15.5" x14ac:dyDescent="0.35">
      <c r="A8" s="4" t="s">
        <v>61</v>
      </c>
      <c r="B8" s="104">
        <v>2</v>
      </c>
      <c r="C8" s="104">
        <v>1.8</v>
      </c>
      <c r="D8" s="212">
        <v>6.9</v>
      </c>
      <c r="E8" s="4"/>
      <c r="F8" s="73">
        <f t="shared" si="0"/>
        <v>76.92307692307692</v>
      </c>
      <c r="G8" s="73">
        <f t="shared" si="1"/>
        <v>43.902439024390247</v>
      </c>
      <c r="H8" s="73">
        <f t="shared" si="2"/>
        <v>118.96551724137932</v>
      </c>
      <c r="I8" s="2"/>
      <c r="J8" s="73">
        <f t="shared" si="3"/>
        <v>76.92307692307692</v>
      </c>
      <c r="K8" s="73">
        <f t="shared" si="3"/>
        <v>69.230769230769226</v>
      </c>
      <c r="L8" s="73">
        <f t="shared" si="3"/>
        <v>265.38461538461536</v>
      </c>
      <c r="N8" s="217">
        <f t="shared" si="4"/>
        <v>-7.6923076923076934</v>
      </c>
      <c r="O8" s="234">
        <f t="shared" si="5"/>
        <v>196.15384615384613</v>
      </c>
      <c r="P8" s="74">
        <f t="shared" si="6"/>
        <v>188.46153846153845</v>
      </c>
    </row>
    <row r="9" spans="1:16" ht="15.5" x14ac:dyDescent="0.35">
      <c r="A9" s="4" t="s">
        <v>62</v>
      </c>
      <c r="B9" s="104">
        <v>1.9</v>
      </c>
      <c r="C9" s="104">
        <v>1.9</v>
      </c>
      <c r="D9" s="212">
        <v>6</v>
      </c>
      <c r="E9" s="4"/>
      <c r="F9" s="73">
        <f t="shared" si="0"/>
        <v>73.076923076923066</v>
      </c>
      <c r="G9" s="73">
        <f t="shared" si="1"/>
        <v>46.341463414634148</v>
      </c>
      <c r="H9" s="73">
        <f t="shared" si="2"/>
        <v>103.44827586206897</v>
      </c>
      <c r="I9" s="2"/>
      <c r="J9" s="73">
        <f>B9/$B$5*100</f>
        <v>73.076923076923066</v>
      </c>
      <c r="K9" s="73">
        <f>C9/$B$5*100</f>
        <v>73.076923076923066</v>
      </c>
      <c r="L9" s="73">
        <f t="shared" si="3"/>
        <v>230.76923076923075</v>
      </c>
      <c r="N9" s="217">
        <f>K9-J9</f>
        <v>0</v>
      </c>
      <c r="O9" s="234">
        <f t="shared" si="5"/>
        <v>157.69230769230768</v>
      </c>
      <c r="P9" s="74">
        <f t="shared" si="6"/>
        <v>157.69230769230768</v>
      </c>
    </row>
    <row r="10" spans="1:16" ht="15.5" x14ac:dyDescent="0.35">
      <c r="A10" s="4" t="s">
        <v>63</v>
      </c>
      <c r="B10" s="104">
        <v>1.1000000000000001</v>
      </c>
      <c r="C10" s="104">
        <v>5</v>
      </c>
      <c r="D10" s="212">
        <v>4.8</v>
      </c>
      <c r="E10" s="4"/>
      <c r="F10" s="73">
        <f t="shared" si="0"/>
        <v>42.307692307692307</v>
      </c>
      <c r="G10" s="73">
        <f t="shared" si="1"/>
        <v>121.95121951219514</v>
      </c>
      <c r="H10" s="73">
        <f t="shared" si="2"/>
        <v>82.758620689655174</v>
      </c>
      <c r="I10" s="2"/>
      <c r="J10" s="73">
        <f t="shared" si="3"/>
        <v>42.307692307692307</v>
      </c>
      <c r="K10" s="73">
        <f t="shared" si="3"/>
        <v>192.30769230769229</v>
      </c>
      <c r="L10" s="73">
        <f t="shared" si="3"/>
        <v>184.61538461538461</v>
      </c>
      <c r="N10" s="217">
        <f t="shared" si="4"/>
        <v>150</v>
      </c>
      <c r="O10" s="234">
        <f t="shared" si="5"/>
        <v>-7.6923076923076792</v>
      </c>
      <c r="P10" s="74">
        <f t="shared" si="6"/>
        <v>142.30769230769232</v>
      </c>
    </row>
    <row r="11" spans="1:16" ht="15.5" x14ac:dyDescent="0.35">
      <c r="A11" s="4" t="s">
        <v>64</v>
      </c>
      <c r="B11" s="104">
        <v>2.6</v>
      </c>
      <c r="C11" s="104">
        <v>3.6</v>
      </c>
      <c r="D11" s="212">
        <v>6.1</v>
      </c>
      <c r="E11" s="4"/>
      <c r="F11" s="73">
        <f t="shared" si="0"/>
        <v>100</v>
      </c>
      <c r="G11" s="73">
        <f t="shared" si="1"/>
        <v>87.804878048780495</v>
      </c>
      <c r="H11" s="73">
        <f t="shared" si="2"/>
        <v>105.17241379310344</v>
      </c>
      <c r="I11" s="2"/>
      <c r="J11" s="73">
        <f t="shared" si="3"/>
        <v>100</v>
      </c>
      <c r="K11" s="73">
        <f t="shared" si="3"/>
        <v>138.46153846153845</v>
      </c>
      <c r="L11" s="73">
        <f t="shared" si="3"/>
        <v>234.61538461538458</v>
      </c>
      <c r="N11" s="217">
        <f t="shared" si="4"/>
        <v>38.461538461538453</v>
      </c>
      <c r="O11" s="234">
        <f>L11-K11</f>
        <v>96.153846153846132</v>
      </c>
      <c r="P11" s="74">
        <f t="shared" si="6"/>
        <v>134.61538461538458</v>
      </c>
    </row>
    <row r="12" spans="1:16" ht="15.5" x14ac:dyDescent="0.35">
      <c r="A12" s="4" t="s">
        <v>65</v>
      </c>
      <c r="B12" s="104">
        <v>1.1000000000000001</v>
      </c>
      <c r="C12" s="104">
        <v>3.6</v>
      </c>
      <c r="D12" s="212">
        <v>1.8</v>
      </c>
      <c r="E12" s="4"/>
      <c r="F12" s="73">
        <f t="shared" si="0"/>
        <v>42.307692307692307</v>
      </c>
      <c r="G12" s="73">
        <f t="shared" si="1"/>
        <v>87.804878048780495</v>
      </c>
      <c r="H12" s="73">
        <f t="shared" si="2"/>
        <v>31.03448275862069</v>
      </c>
      <c r="I12" s="2"/>
      <c r="J12" s="73">
        <f t="shared" si="3"/>
        <v>42.307692307692307</v>
      </c>
      <c r="K12" s="73">
        <f t="shared" si="3"/>
        <v>138.46153846153845</v>
      </c>
      <c r="L12" s="73">
        <f t="shared" si="3"/>
        <v>69.230769230769226</v>
      </c>
      <c r="N12" s="217">
        <f t="shared" si="4"/>
        <v>96.153846153846146</v>
      </c>
      <c r="O12" s="234">
        <f t="shared" si="5"/>
        <v>-69.230769230769226</v>
      </c>
      <c r="P12" s="74">
        <f t="shared" si="6"/>
        <v>26.92307692307692</v>
      </c>
    </row>
    <row r="13" spans="1:16" ht="15.5" x14ac:dyDescent="0.35">
      <c r="A13" s="4" t="s">
        <v>66</v>
      </c>
      <c r="B13" s="104">
        <v>1.9</v>
      </c>
      <c r="C13" s="104">
        <v>1.8</v>
      </c>
      <c r="D13" s="212">
        <v>5.4</v>
      </c>
      <c r="E13" s="4"/>
      <c r="F13" s="73">
        <f t="shared" si="0"/>
        <v>73.076923076923066</v>
      </c>
      <c r="G13" s="73">
        <f t="shared" si="1"/>
        <v>43.902439024390247</v>
      </c>
      <c r="H13" s="73">
        <f t="shared" si="2"/>
        <v>93.103448275862078</v>
      </c>
      <c r="I13" s="2"/>
      <c r="J13" s="73">
        <f t="shared" si="3"/>
        <v>73.076923076923066</v>
      </c>
      <c r="K13" s="73">
        <f t="shared" si="3"/>
        <v>69.230769230769226</v>
      </c>
      <c r="L13" s="73">
        <f t="shared" si="3"/>
        <v>207.69230769230771</v>
      </c>
      <c r="N13" s="217">
        <f t="shared" si="4"/>
        <v>-3.8461538461538396</v>
      </c>
      <c r="O13" s="234">
        <f t="shared" si="5"/>
        <v>138.46153846153848</v>
      </c>
      <c r="P13" s="74">
        <f t="shared" si="6"/>
        <v>134.61538461538464</v>
      </c>
    </row>
    <row r="14" spans="1:16" ht="15.5" x14ac:dyDescent="0.35">
      <c r="A14" s="4" t="s">
        <v>67</v>
      </c>
      <c r="B14" s="104">
        <v>5.2</v>
      </c>
      <c r="C14" s="104">
        <v>8.1999999999999993</v>
      </c>
      <c r="D14" s="212">
        <v>6.4</v>
      </c>
      <c r="E14" s="4"/>
      <c r="F14" s="73">
        <f t="shared" si="0"/>
        <v>200</v>
      </c>
      <c r="G14" s="73">
        <f t="shared" si="1"/>
        <v>200</v>
      </c>
      <c r="H14" s="73">
        <f t="shared" si="2"/>
        <v>110.34482758620689</v>
      </c>
      <c r="I14" s="2"/>
      <c r="J14" s="73">
        <f t="shared" si="3"/>
        <v>200</v>
      </c>
      <c r="K14" s="73">
        <f t="shared" si="3"/>
        <v>315.38461538461536</v>
      </c>
      <c r="L14" s="73">
        <f t="shared" si="3"/>
        <v>246.15384615384616</v>
      </c>
      <c r="N14" s="217">
        <f t="shared" si="4"/>
        <v>115.38461538461536</v>
      </c>
      <c r="O14" s="234">
        <f t="shared" si="5"/>
        <v>-69.230769230769198</v>
      </c>
      <c r="P14" s="74">
        <f t="shared" si="6"/>
        <v>46.15384615384616</v>
      </c>
    </row>
    <row r="15" spans="1:16" x14ac:dyDescent="0.35">
      <c r="B15" s="23"/>
      <c r="C15" s="23"/>
      <c r="D15" s="23"/>
      <c r="I15" s="2"/>
      <c r="O15" s="258"/>
    </row>
    <row r="16" spans="1:16" ht="15.5" x14ac:dyDescent="0.35">
      <c r="A16" s="4"/>
      <c r="B16" s="76" t="s">
        <v>71</v>
      </c>
      <c r="C16" s="4"/>
    </row>
    <row r="17" spans="1:3" ht="15.5" x14ac:dyDescent="0.35">
      <c r="A17" s="4" t="s">
        <v>1</v>
      </c>
      <c r="B17" s="74">
        <v>214.63414634146346</v>
      </c>
      <c r="C17" s="4">
        <v>100</v>
      </c>
    </row>
    <row r="18" spans="1:3" ht="15.5" x14ac:dyDescent="0.35">
      <c r="A18" s="4" t="s">
        <v>8</v>
      </c>
      <c r="B18" s="74">
        <v>200</v>
      </c>
      <c r="C18" s="4">
        <v>100</v>
      </c>
    </row>
    <row r="19" spans="1:3" ht="15.5" x14ac:dyDescent="0.35">
      <c r="A19" s="4" t="s">
        <v>4</v>
      </c>
      <c r="B19" s="74">
        <v>121.95121951219514</v>
      </c>
      <c r="C19" s="4">
        <v>100</v>
      </c>
    </row>
    <row r="20" spans="1:3" ht="15.5" x14ac:dyDescent="0.35">
      <c r="A20" s="4" t="s">
        <v>5</v>
      </c>
      <c r="B20" s="74">
        <v>87.804878048780495</v>
      </c>
      <c r="C20" s="4">
        <v>100</v>
      </c>
    </row>
    <row r="21" spans="1:3" ht="15.5" x14ac:dyDescent="0.35">
      <c r="A21" s="4" t="s">
        <v>6</v>
      </c>
      <c r="B21" s="74">
        <v>87.804878048780495</v>
      </c>
      <c r="C21" s="4">
        <v>100</v>
      </c>
    </row>
    <row r="22" spans="1:3" ht="15.5" x14ac:dyDescent="0.35">
      <c r="A22" s="4" t="s">
        <v>3</v>
      </c>
      <c r="B22" s="74">
        <v>46.341463414634148</v>
      </c>
      <c r="C22" s="4">
        <v>100</v>
      </c>
    </row>
    <row r="23" spans="1:3" ht="15.5" x14ac:dyDescent="0.35">
      <c r="A23" s="4" t="s">
        <v>2</v>
      </c>
      <c r="B23" s="74">
        <v>43.902439024390247</v>
      </c>
      <c r="C23" s="4">
        <v>100</v>
      </c>
    </row>
    <row r="24" spans="1:3" ht="15.5" x14ac:dyDescent="0.35">
      <c r="A24" s="4" t="s">
        <v>7</v>
      </c>
      <c r="B24" s="74">
        <v>43.902439024390247</v>
      </c>
      <c r="C24" s="4">
        <v>100</v>
      </c>
    </row>
    <row r="29" spans="1:3" ht="15.5" x14ac:dyDescent="0.35">
      <c r="A29" s="4"/>
      <c r="B29" s="76" t="s">
        <v>72</v>
      </c>
      <c r="C29" s="4"/>
    </row>
    <row r="30" spans="1:3" ht="15.5" x14ac:dyDescent="0.35">
      <c r="A30" s="4" t="s">
        <v>1</v>
      </c>
      <c r="B30" s="74">
        <v>224.13793103448279</v>
      </c>
      <c r="C30" s="4">
        <v>100</v>
      </c>
    </row>
    <row r="31" spans="1:3" ht="15.5" x14ac:dyDescent="0.35">
      <c r="A31" s="4" t="s">
        <v>2</v>
      </c>
      <c r="B31" s="74">
        <v>118.96551724137932</v>
      </c>
      <c r="C31" s="4">
        <v>100</v>
      </c>
    </row>
    <row r="32" spans="1:3" ht="15.5" x14ac:dyDescent="0.35">
      <c r="A32" s="4" t="s">
        <v>8</v>
      </c>
      <c r="B32" s="74">
        <v>110.34482758620689</v>
      </c>
      <c r="C32" s="4">
        <v>100</v>
      </c>
    </row>
    <row r="33" spans="1:3" ht="15.5" x14ac:dyDescent="0.35">
      <c r="A33" s="4" t="s">
        <v>5</v>
      </c>
      <c r="B33" s="74">
        <v>105.17241379310344</v>
      </c>
      <c r="C33" s="4">
        <v>100</v>
      </c>
    </row>
    <row r="34" spans="1:3" ht="15.5" x14ac:dyDescent="0.35">
      <c r="A34" s="4" t="s">
        <v>3</v>
      </c>
      <c r="B34" s="74">
        <v>103.44827586206897</v>
      </c>
      <c r="C34" s="4">
        <v>100</v>
      </c>
    </row>
    <row r="35" spans="1:3" ht="15.5" x14ac:dyDescent="0.35">
      <c r="A35" s="4" t="s">
        <v>7</v>
      </c>
      <c r="B35" s="74">
        <v>93.103448275862078</v>
      </c>
      <c r="C35" s="4">
        <v>100</v>
      </c>
    </row>
    <row r="36" spans="1:3" ht="15.5" x14ac:dyDescent="0.35">
      <c r="A36" s="4" t="s">
        <v>4</v>
      </c>
      <c r="B36" s="74">
        <v>82.758620689655174</v>
      </c>
      <c r="C36" s="4">
        <v>100</v>
      </c>
    </row>
    <row r="37" spans="1:3" ht="15.5" x14ac:dyDescent="0.35">
      <c r="A37" s="4" t="s">
        <v>6</v>
      </c>
      <c r="B37" s="74">
        <v>31.03448275862069</v>
      </c>
      <c r="C37" s="4">
        <v>100</v>
      </c>
    </row>
  </sheetData>
  <sortState xmlns:xlrd2="http://schemas.microsoft.com/office/spreadsheetml/2017/richdata2" ref="A30:C37">
    <sortCondition descending="1" ref="B30:B37"/>
  </sortState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2" tint="0.79998168889431442"/>
  </sheetPr>
  <dimension ref="A1:R79"/>
  <sheetViews>
    <sheetView zoomScale="70" zoomScaleNormal="70" workbookViewId="0"/>
  </sheetViews>
  <sheetFormatPr defaultColWidth="8.7265625" defaultRowHeight="14.5" x14ac:dyDescent="0.35"/>
  <cols>
    <col min="1" max="1" width="41.7265625" customWidth="1"/>
    <col min="2" max="2" width="23.7265625" customWidth="1"/>
    <col min="3" max="5" width="29.81640625" customWidth="1"/>
    <col min="8" max="8" width="13.1796875" customWidth="1"/>
    <col min="14" max="14" width="12.7265625" customWidth="1"/>
    <col min="15" max="15" width="14.1796875" customWidth="1"/>
    <col min="16" max="16" width="12.7265625" customWidth="1"/>
  </cols>
  <sheetData>
    <row r="1" spans="1:18" s="4" customFormat="1" ht="21" x14ac:dyDescent="0.5">
      <c r="A1" s="147" t="s">
        <v>150</v>
      </c>
      <c r="B1" s="147"/>
      <c r="C1" s="123"/>
      <c r="D1" s="123"/>
      <c r="F1" s="148" t="s">
        <v>324</v>
      </c>
      <c r="R1" s="202"/>
    </row>
    <row r="2" spans="1:18" ht="15.5" x14ac:dyDescent="0.35">
      <c r="A2" s="189" t="s">
        <v>142</v>
      </c>
      <c r="B2" s="147"/>
      <c r="C2" s="77"/>
      <c r="D2" s="77"/>
      <c r="F2" s="150"/>
      <c r="G2" s="4"/>
      <c r="H2" s="4"/>
      <c r="I2" s="4"/>
      <c r="J2" s="4"/>
      <c r="K2" s="4"/>
      <c r="L2" s="4"/>
    </row>
    <row r="3" spans="1:18" ht="15.5" x14ac:dyDescent="0.35">
      <c r="A3" s="147"/>
      <c r="B3" s="147"/>
      <c r="C3" s="77"/>
      <c r="D3" s="77"/>
      <c r="F3" s="150"/>
      <c r="G3" s="4"/>
      <c r="H3" s="4"/>
      <c r="J3" s="4" t="s">
        <v>74</v>
      </c>
      <c r="K3" s="4"/>
      <c r="L3" s="4"/>
      <c r="M3" s="4"/>
    </row>
    <row r="4" spans="1:18" ht="39" customHeight="1" x14ac:dyDescent="0.35">
      <c r="A4" s="26"/>
      <c r="B4" s="52">
        <v>2021</v>
      </c>
      <c r="C4" s="52">
        <v>2022</v>
      </c>
      <c r="D4" s="52">
        <v>2023</v>
      </c>
      <c r="F4" s="52">
        <v>2021</v>
      </c>
      <c r="G4" s="52">
        <v>2022</v>
      </c>
      <c r="H4" s="52">
        <v>2023</v>
      </c>
      <c r="J4" s="52">
        <v>2021</v>
      </c>
      <c r="K4" s="52">
        <v>2022</v>
      </c>
      <c r="L4" s="52">
        <v>2023</v>
      </c>
      <c r="N4" s="201" t="s">
        <v>58</v>
      </c>
      <c r="O4" s="201" t="s">
        <v>59</v>
      </c>
      <c r="P4" s="228" t="s">
        <v>292</v>
      </c>
    </row>
    <row r="5" spans="1:18" ht="15.65" customHeight="1" x14ac:dyDescent="0.35">
      <c r="A5" s="5" t="s">
        <v>0</v>
      </c>
      <c r="B5" s="120">
        <v>14.1</v>
      </c>
      <c r="C5" s="120">
        <v>15.28</v>
      </c>
      <c r="D5" s="120">
        <v>15.28</v>
      </c>
      <c r="F5" s="73">
        <f>B5/$B$5*100</f>
        <v>100</v>
      </c>
      <c r="G5" s="73">
        <f>C5/$C$5*100</f>
        <v>100</v>
      </c>
      <c r="H5" s="73">
        <f>D5/$D$5*100</f>
        <v>100</v>
      </c>
      <c r="J5" s="73">
        <f>B5/$B$5*100</f>
        <v>100</v>
      </c>
      <c r="K5" s="73">
        <f>C5/$B$5*100</f>
        <v>108.36879432624113</v>
      </c>
      <c r="L5" s="73">
        <f>D5/$B$5*100</f>
        <v>108.36879432624113</v>
      </c>
      <c r="N5" s="73">
        <f>K5-J5</f>
        <v>8.3687943262411295</v>
      </c>
      <c r="O5" s="51">
        <f>L5-K5</f>
        <v>0</v>
      </c>
      <c r="P5" s="51">
        <f>L5-J5</f>
        <v>8.3687943262411295</v>
      </c>
    </row>
    <row r="6" spans="1:18" ht="15.65" customHeight="1" x14ac:dyDescent="0.35">
      <c r="A6" s="79"/>
      <c r="B6" s="115"/>
      <c r="C6" s="115"/>
      <c r="D6" s="115"/>
      <c r="F6" s="73"/>
      <c r="G6" s="73"/>
      <c r="H6" s="73"/>
      <c r="J6" s="73"/>
      <c r="K6" s="73"/>
      <c r="L6" s="73"/>
      <c r="N6" s="73"/>
      <c r="O6" s="51"/>
      <c r="P6" s="51"/>
    </row>
    <row r="7" spans="1:18" ht="15.65" customHeight="1" x14ac:dyDescent="0.35">
      <c r="A7" s="4" t="s">
        <v>60</v>
      </c>
      <c r="B7" s="120">
        <v>17.66</v>
      </c>
      <c r="C7" s="120">
        <v>19.48</v>
      </c>
      <c r="D7" s="120">
        <v>19.48</v>
      </c>
      <c r="F7" s="73">
        <f t="shared" ref="F7:F14" si="0">B7/$B$5*100</f>
        <v>125.24822695035462</v>
      </c>
      <c r="G7" s="73">
        <f t="shared" ref="G7:G14" si="1">C7/$C$5*100</f>
        <v>127.48691099476441</v>
      </c>
      <c r="H7" s="73">
        <f t="shared" ref="H7:H14" si="2">D7/$D$5*100</f>
        <v>127.48691099476441</v>
      </c>
      <c r="J7" s="73">
        <f t="shared" ref="J7:K14" si="3">B7/$B$5*100</f>
        <v>125.24822695035462</v>
      </c>
      <c r="K7" s="73">
        <f t="shared" si="3"/>
        <v>138.15602836879432</v>
      </c>
      <c r="L7" s="73">
        <f t="shared" ref="L7:L14" si="4">D7/$B$5*100</f>
        <v>138.15602836879432</v>
      </c>
      <c r="N7" s="73">
        <f t="shared" ref="N7:O14" si="5">K7-J7</f>
        <v>12.907801418439703</v>
      </c>
      <c r="O7" s="51">
        <f>L7-K7</f>
        <v>0</v>
      </c>
      <c r="P7" s="51">
        <f t="shared" ref="P7:P14" si="6">L7-J7</f>
        <v>12.907801418439703</v>
      </c>
    </row>
    <row r="8" spans="1:18" ht="15.65" customHeight="1" x14ac:dyDescent="0.35">
      <c r="A8" s="4" t="s">
        <v>61</v>
      </c>
      <c r="B8" s="120">
        <v>10.62</v>
      </c>
      <c r="C8" s="120">
        <v>13.74</v>
      </c>
      <c r="D8" s="120">
        <v>13.74</v>
      </c>
      <c r="F8" s="73">
        <f t="shared" si="0"/>
        <v>75.319148936170208</v>
      </c>
      <c r="G8" s="73">
        <f t="shared" si="1"/>
        <v>89.921465968586389</v>
      </c>
      <c r="H8" s="73">
        <f t="shared" si="2"/>
        <v>89.921465968586389</v>
      </c>
      <c r="J8" s="73">
        <f t="shared" si="3"/>
        <v>75.319148936170208</v>
      </c>
      <c r="K8" s="73">
        <f t="shared" si="3"/>
        <v>97.446808510638306</v>
      </c>
      <c r="L8" s="73">
        <f t="shared" si="4"/>
        <v>97.446808510638306</v>
      </c>
      <c r="N8" s="73">
        <f t="shared" si="5"/>
        <v>22.127659574468098</v>
      </c>
      <c r="O8" s="51">
        <f t="shared" si="5"/>
        <v>0</v>
      </c>
      <c r="P8" s="51">
        <f t="shared" si="6"/>
        <v>22.127659574468098</v>
      </c>
    </row>
    <row r="9" spans="1:18" ht="15.65" customHeight="1" x14ac:dyDescent="0.35">
      <c r="A9" s="4" t="s">
        <v>62</v>
      </c>
      <c r="B9" s="120">
        <v>10.62</v>
      </c>
      <c r="C9" s="120">
        <v>13.74</v>
      </c>
      <c r="D9" s="120">
        <v>13.74</v>
      </c>
      <c r="F9" s="73">
        <f t="shared" si="0"/>
        <v>75.319148936170208</v>
      </c>
      <c r="G9" s="73">
        <f t="shared" si="1"/>
        <v>89.921465968586389</v>
      </c>
      <c r="H9" s="73">
        <f>D9/$D$5*100</f>
        <v>89.921465968586389</v>
      </c>
      <c r="J9" s="73">
        <f t="shared" si="3"/>
        <v>75.319148936170208</v>
      </c>
      <c r="K9" s="73">
        <f t="shared" si="3"/>
        <v>97.446808510638306</v>
      </c>
      <c r="L9" s="73">
        <f t="shared" si="4"/>
        <v>97.446808510638306</v>
      </c>
      <c r="N9" s="73">
        <f t="shared" si="5"/>
        <v>22.127659574468098</v>
      </c>
      <c r="O9" s="51">
        <f t="shared" si="5"/>
        <v>0</v>
      </c>
      <c r="P9" s="51">
        <f t="shared" si="6"/>
        <v>22.127659574468098</v>
      </c>
    </row>
    <row r="10" spans="1:18" ht="15.65" customHeight="1" x14ac:dyDescent="0.35">
      <c r="A10" s="4" t="s">
        <v>63</v>
      </c>
      <c r="B10" s="120">
        <v>10.62</v>
      </c>
      <c r="C10" s="120">
        <v>13.74</v>
      </c>
      <c r="D10" s="120">
        <v>13.74</v>
      </c>
      <c r="F10" s="73">
        <f t="shared" si="0"/>
        <v>75.319148936170208</v>
      </c>
      <c r="G10" s="73">
        <f t="shared" si="1"/>
        <v>89.921465968586389</v>
      </c>
      <c r="H10" s="73">
        <f t="shared" si="2"/>
        <v>89.921465968586389</v>
      </c>
      <c r="J10" s="73">
        <f t="shared" si="3"/>
        <v>75.319148936170208</v>
      </c>
      <c r="K10" s="73">
        <f t="shared" si="3"/>
        <v>97.446808510638306</v>
      </c>
      <c r="L10" s="73">
        <f t="shared" si="4"/>
        <v>97.446808510638306</v>
      </c>
      <c r="N10" s="73">
        <f t="shared" si="5"/>
        <v>22.127659574468098</v>
      </c>
      <c r="O10" s="51">
        <f t="shared" si="5"/>
        <v>0</v>
      </c>
      <c r="P10" s="51">
        <f t="shared" si="6"/>
        <v>22.127659574468098</v>
      </c>
    </row>
    <row r="11" spans="1:18" ht="15.65" customHeight="1" x14ac:dyDescent="0.35">
      <c r="A11" s="4" t="s">
        <v>64</v>
      </c>
      <c r="B11" s="120">
        <v>16.39</v>
      </c>
      <c r="C11" s="120">
        <v>14.46</v>
      </c>
      <c r="D11" s="120">
        <v>14.46</v>
      </c>
      <c r="F11" s="73">
        <f t="shared" si="0"/>
        <v>116.24113475177307</v>
      </c>
      <c r="G11" s="73">
        <f t="shared" si="1"/>
        <v>94.63350785340316</v>
      </c>
      <c r="H11" s="73">
        <f t="shared" si="2"/>
        <v>94.63350785340316</v>
      </c>
      <c r="J11" s="73">
        <f t="shared" si="3"/>
        <v>116.24113475177307</v>
      </c>
      <c r="K11" s="73">
        <f t="shared" si="3"/>
        <v>102.55319148936171</v>
      </c>
      <c r="L11" s="73">
        <f t="shared" si="4"/>
        <v>102.55319148936171</v>
      </c>
      <c r="N11" s="73">
        <f t="shared" si="5"/>
        <v>-13.687943262411366</v>
      </c>
      <c r="O11" s="51">
        <f t="shared" si="5"/>
        <v>0</v>
      </c>
      <c r="P11" s="51">
        <f t="shared" si="6"/>
        <v>-13.687943262411366</v>
      </c>
    </row>
    <row r="12" spans="1:18" ht="15.65" customHeight="1" x14ac:dyDescent="0.35">
      <c r="A12" s="4" t="s">
        <v>65</v>
      </c>
      <c r="B12" s="120">
        <v>16.39</v>
      </c>
      <c r="C12" s="120">
        <v>14.46</v>
      </c>
      <c r="D12" s="120">
        <v>14.46</v>
      </c>
      <c r="F12" s="73">
        <f t="shared" si="0"/>
        <v>116.24113475177307</v>
      </c>
      <c r="G12" s="73">
        <f t="shared" si="1"/>
        <v>94.63350785340316</v>
      </c>
      <c r="H12" s="73">
        <f t="shared" si="2"/>
        <v>94.63350785340316</v>
      </c>
      <c r="J12" s="73">
        <f t="shared" si="3"/>
        <v>116.24113475177307</v>
      </c>
      <c r="K12" s="73">
        <f t="shared" si="3"/>
        <v>102.55319148936171</v>
      </c>
      <c r="L12" s="73">
        <f t="shared" si="4"/>
        <v>102.55319148936171</v>
      </c>
      <c r="N12" s="73">
        <f t="shared" si="5"/>
        <v>-13.687943262411366</v>
      </c>
      <c r="O12" s="51">
        <f t="shared" si="5"/>
        <v>0</v>
      </c>
      <c r="P12" s="51">
        <f t="shared" si="6"/>
        <v>-13.687943262411366</v>
      </c>
    </row>
    <row r="13" spans="1:18" ht="15.65" customHeight="1" x14ac:dyDescent="0.35">
      <c r="A13" s="4" t="s">
        <v>66</v>
      </c>
      <c r="B13" s="120">
        <v>13.93</v>
      </c>
      <c r="C13" s="120">
        <v>13.22</v>
      </c>
      <c r="D13" s="120">
        <v>13.22</v>
      </c>
      <c r="F13" s="73">
        <f t="shared" si="0"/>
        <v>98.794326241134755</v>
      </c>
      <c r="G13" s="73">
        <f t="shared" si="1"/>
        <v>86.518324607329859</v>
      </c>
      <c r="H13" s="73">
        <f>D13/$D$5*100</f>
        <v>86.518324607329859</v>
      </c>
      <c r="J13" s="73">
        <f t="shared" si="3"/>
        <v>98.794326241134755</v>
      </c>
      <c r="K13" s="73">
        <f t="shared" si="3"/>
        <v>93.758865248226954</v>
      </c>
      <c r="L13" s="73">
        <f t="shared" si="4"/>
        <v>93.758865248226954</v>
      </c>
      <c r="N13" s="73">
        <f t="shared" si="5"/>
        <v>-5.0354609929078009</v>
      </c>
      <c r="O13" s="51">
        <f t="shared" si="5"/>
        <v>0</v>
      </c>
      <c r="P13" s="51">
        <f t="shared" si="6"/>
        <v>-5.0354609929078009</v>
      </c>
    </row>
    <row r="14" spans="1:18" ht="15.65" customHeight="1" x14ac:dyDescent="0.35">
      <c r="A14" s="4" t="s">
        <v>67</v>
      </c>
      <c r="B14" s="120">
        <v>13.93</v>
      </c>
      <c r="C14" s="120">
        <v>13.22</v>
      </c>
      <c r="D14" s="120">
        <v>13.22</v>
      </c>
      <c r="F14" s="73">
        <f t="shared" si="0"/>
        <v>98.794326241134755</v>
      </c>
      <c r="G14" s="73">
        <f t="shared" si="1"/>
        <v>86.518324607329859</v>
      </c>
      <c r="H14" s="73">
        <f t="shared" si="2"/>
        <v>86.518324607329859</v>
      </c>
      <c r="J14" s="73">
        <f t="shared" si="3"/>
        <v>98.794326241134755</v>
      </c>
      <c r="K14" s="73">
        <f t="shared" si="3"/>
        <v>93.758865248226954</v>
      </c>
      <c r="L14" s="73">
        <f t="shared" si="4"/>
        <v>93.758865248226954</v>
      </c>
      <c r="N14" s="73">
        <f t="shared" si="5"/>
        <v>-5.0354609929078009</v>
      </c>
      <c r="O14" s="51">
        <f t="shared" si="5"/>
        <v>0</v>
      </c>
      <c r="P14" s="51">
        <f t="shared" si="6"/>
        <v>-5.0354609929078009</v>
      </c>
    </row>
    <row r="15" spans="1:18" ht="14.5" customHeight="1" x14ac:dyDescent="0.35">
      <c r="H15" s="73"/>
      <c r="I15" s="73"/>
    </row>
    <row r="16" spans="1:18" ht="14.5" customHeight="1" x14ac:dyDescent="0.35"/>
    <row r="17" spans="1:8" ht="21" x14ac:dyDescent="0.5">
      <c r="A17" s="267" t="s">
        <v>151</v>
      </c>
      <c r="B17" s="267"/>
      <c r="C17" s="162"/>
      <c r="D17" s="162"/>
      <c r="E17" s="149"/>
      <c r="H17" s="207"/>
    </row>
    <row r="18" spans="1:8" x14ac:dyDescent="0.35">
      <c r="A18" s="163"/>
      <c r="B18" s="163"/>
      <c r="C18" s="268" t="s">
        <v>111</v>
      </c>
      <c r="D18" s="268"/>
      <c r="E18" s="268"/>
    </row>
    <row r="19" spans="1:8" x14ac:dyDescent="0.35">
      <c r="A19" s="163"/>
      <c r="B19" s="163"/>
      <c r="C19" s="164" t="s">
        <v>112</v>
      </c>
      <c r="D19" s="164" t="s">
        <v>113</v>
      </c>
      <c r="E19" s="165" t="s">
        <v>114</v>
      </c>
    </row>
    <row r="20" spans="1:8" ht="52" x14ac:dyDescent="0.35">
      <c r="A20" s="163"/>
      <c r="B20" s="166" t="s">
        <v>115</v>
      </c>
      <c r="C20" s="167" t="s">
        <v>152</v>
      </c>
      <c r="D20" s="167" t="s">
        <v>153</v>
      </c>
      <c r="E20" s="167" t="s">
        <v>154</v>
      </c>
    </row>
    <row r="21" spans="1:8" ht="52" x14ac:dyDescent="0.35">
      <c r="A21" s="163"/>
      <c r="B21" s="166" t="s">
        <v>119</v>
      </c>
      <c r="C21" s="167" t="s">
        <v>155</v>
      </c>
      <c r="D21" s="167" t="s">
        <v>156</v>
      </c>
      <c r="E21" s="167" t="s">
        <v>157</v>
      </c>
    </row>
    <row r="22" spans="1:8" ht="26" x14ac:dyDescent="0.35">
      <c r="A22" s="163"/>
      <c r="B22" s="163" t="s">
        <v>158</v>
      </c>
      <c r="C22" s="164" t="s">
        <v>159</v>
      </c>
      <c r="D22" s="164" t="s">
        <v>159</v>
      </c>
      <c r="E22" s="164" t="s">
        <v>159</v>
      </c>
    </row>
    <row r="23" spans="1:8" ht="39" x14ac:dyDescent="0.35">
      <c r="A23" s="163"/>
      <c r="B23" s="163" t="s">
        <v>125</v>
      </c>
      <c r="C23" s="167" t="s">
        <v>126</v>
      </c>
      <c r="D23" s="167" t="s">
        <v>126</v>
      </c>
      <c r="E23" s="167" t="s">
        <v>126</v>
      </c>
    </row>
    <row r="24" spans="1:8" ht="26" x14ac:dyDescent="0.35">
      <c r="A24" s="163"/>
      <c r="B24" s="163" t="s">
        <v>127</v>
      </c>
      <c r="C24" s="164" t="s">
        <v>147</v>
      </c>
      <c r="D24" s="164" t="s">
        <v>147</v>
      </c>
      <c r="E24" s="165" t="s">
        <v>129</v>
      </c>
    </row>
    <row r="25" spans="1:8" x14ac:dyDescent="0.35">
      <c r="A25" s="163"/>
      <c r="B25" s="163"/>
      <c r="C25" s="167"/>
      <c r="D25" s="167"/>
      <c r="E25" s="168"/>
    </row>
    <row r="26" spans="1:8" x14ac:dyDescent="0.35">
      <c r="A26" s="166" t="s">
        <v>9</v>
      </c>
      <c r="B26" s="169" t="s">
        <v>92</v>
      </c>
      <c r="C26" s="170">
        <v>1072.3188</v>
      </c>
      <c r="D26" s="170">
        <v>7606.2674999999999</v>
      </c>
      <c r="E26" s="171">
        <v>0.14099999999999999</v>
      </c>
    </row>
    <row r="27" spans="1:8" x14ac:dyDescent="0.35">
      <c r="A27" s="163"/>
      <c r="B27" s="163"/>
      <c r="C27" s="163"/>
      <c r="D27" s="167"/>
      <c r="E27" s="171"/>
    </row>
    <row r="28" spans="1:8" x14ac:dyDescent="0.35">
      <c r="A28" s="172" t="s">
        <v>130</v>
      </c>
      <c r="B28" s="173" t="s">
        <v>60</v>
      </c>
      <c r="C28" s="167">
        <v>302.32209999999998</v>
      </c>
      <c r="D28" s="170">
        <v>1711.8590999999999</v>
      </c>
      <c r="E28" s="171">
        <v>0.17660000000000001</v>
      </c>
    </row>
    <row r="29" spans="1:8" x14ac:dyDescent="0.35">
      <c r="A29" s="168"/>
      <c r="B29" s="168"/>
      <c r="C29" s="167"/>
      <c r="D29" s="167"/>
      <c r="E29" s="171"/>
    </row>
    <row r="30" spans="1:8" x14ac:dyDescent="0.35">
      <c r="A30" s="172" t="s">
        <v>131</v>
      </c>
      <c r="B30" s="173" t="s">
        <v>132</v>
      </c>
      <c r="C30" s="167">
        <v>298.28719999999998</v>
      </c>
      <c r="D30" s="170">
        <v>2808.4555999999998</v>
      </c>
      <c r="E30" s="171">
        <v>0.1062</v>
      </c>
    </row>
    <row r="31" spans="1:8" x14ac:dyDescent="0.35">
      <c r="A31" s="168"/>
      <c r="B31" s="168"/>
      <c r="C31" s="167"/>
      <c r="D31" s="167"/>
      <c r="E31" s="171"/>
    </row>
    <row r="32" spans="1:8" x14ac:dyDescent="0.35">
      <c r="A32" s="172" t="s">
        <v>133</v>
      </c>
      <c r="B32" s="173" t="s">
        <v>134</v>
      </c>
      <c r="C32" s="167">
        <v>278.25549999999998</v>
      </c>
      <c r="D32" s="170">
        <v>1697.3715</v>
      </c>
      <c r="E32" s="171">
        <v>0.16389999999999999</v>
      </c>
    </row>
    <row r="33" spans="1:5" x14ac:dyDescent="0.35">
      <c r="A33" s="168"/>
      <c r="B33" s="163"/>
      <c r="C33" s="167"/>
      <c r="D33" s="167"/>
      <c r="E33" s="171"/>
    </row>
    <row r="34" spans="1:5" x14ac:dyDescent="0.35">
      <c r="A34" s="172" t="s">
        <v>135</v>
      </c>
      <c r="B34" s="173" t="s">
        <v>136</v>
      </c>
      <c r="C34" s="167">
        <v>193.45400000000001</v>
      </c>
      <c r="D34" s="170">
        <v>1388.5812000000001</v>
      </c>
      <c r="E34" s="171">
        <v>0.13930000000000001</v>
      </c>
    </row>
    <row r="35" spans="1:5" x14ac:dyDescent="0.35">
      <c r="A35" s="168"/>
      <c r="B35" s="163"/>
      <c r="C35" s="167"/>
      <c r="D35" s="167"/>
      <c r="E35" s="168"/>
    </row>
    <row r="36" spans="1:5" x14ac:dyDescent="0.35">
      <c r="A36" s="149"/>
      <c r="B36" s="187"/>
      <c r="C36" s="118"/>
      <c r="D36" s="118"/>
      <c r="E36" s="149"/>
    </row>
    <row r="37" spans="1:5" x14ac:dyDescent="0.35">
      <c r="A37" s="264" t="s">
        <v>151</v>
      </c>
      <c r="B37" s="264"/>
      <c r="C37" s="162"/>
      <c r="D37" s="162"/>
      <c r="E37" s="149"/>
    </row>
    <row r="38" spans="1:5" x14ac:dyDescent="0.35">
      <c r="A38" s="163"/>
      <c r="B38" s="163"/>
      <c r="C38" s="269" t="s">
        <v>137</v>
      </c>
      <c r="D38" s="265"/>
      <c r="E38" s="266"/>
    </row>
    <row r="39" spans="1:5" x14ac:dyDescent="0.35">
      <c r="A39" s="163"/>
      <c r="B39" s="163"/>
      <c r="C39" s="164" t="s">
        <v>112</v>
      </c>
      <c r="D39" s="164" t="s">
        <v>113</v>
      </c>
      <c r="E39" s="165" t="s">
        <v>114</v>
      </c>
    </row>
    <row r="40" spans="1:5" ht="52" x14ac:dyDescent="0.35">
      <c r="A40" s="163"/>
      <c r="B40" s="166" t="s">
        <v>115</v>
      </c>
      <c r="C40" s="167" t="s">
        <v>152</v>
      </c>
      <c r="D40" s="167" t="s">
        <v>153</v>
      </c>
      <c r="E40" s="167" t="s">
        <v>154</v>
      </c>
    </row>
    <row r="41" spans="1:5" ht="52" x14ac:dyDescent="0.35">
      <c r="A41" s="163"/>
      <c r="B41" s="166" t="s">
        <v>119</v>
      </c>
      <c r="C41" s="167" t="s">
        <v>155</v>
      </c>
      <c r="D41" s="167" t="s">
        <v>156</v>
      </c>
      <c r="E41" s="167" t="s">
        <v>157</v>
      </c>
    </row>
    <row r="42" spans="1:5" ht="26" x14ac:dyDescent="0.35">
      <c r="A42" s="163"/>
      <c r="B42" s="163" t="s">
        <v>158</v>
      </c>
      <c r="C42" s="164" t="s">
        <v>159</v>
      </c>
      <c r="D42" s="164" t="s">
        <v>159</v>
      </c>
      <c r="E42" s="164" t="s">
        <v>159</v>
      </c>
    </row>
    <row r="43" spans="1:5" ht="39" x14ac:dyDescent="0.35">
      <c r="A43" s="163"/>
      <c r="B43" s="163" t="s">
        <v>160</v>
      </c>
      <c r="C43" s="167" t="s">
        <v>126</v>
      </c>
      <c r="D43" s="167" t="s">
        <v>126</v>
      </c>
      <c r="E43" s="167" t="s">
        <v>126</v>
      </c>
    </row>
    <row r="44" spans="1:5" ht="26" x14ac:dyDescent="0.35">
      <c r="A44" s="163"/>
      <c r="B44" s="163" t="s">
        <v>127</v>
      </c>
      <c r="C44" s="164" t="s">
        <v>147</v>
      </c>
      <c r="D44" s="164" t="s">
        <v>147</v>
      </c>
      <c r="E44" s="165" t="s">
        <v>129</v>
      </c>
    </row>
    <row r="45" spans="1:5" x14ac:dyDescent="0.35">
      <c r="A45" s="163"/>
      <c r="B45" s="163"/>
      <c r="C45" s="167"/>
      <c r="D45" s="167"/>
      <c r="E45" s="168"/>
    </row>
    <row r="46" spans="1:5" x14ac:dyDescent="0.35">
      <c r="A46" s="166" t="s">
        <v>9</v>
      </c>
      <c r="B46" s="179" t="s">
        <v>92</v>
      </c>
      <c r="C46" s="180">
        <v>1194.8203000000001</v>
      </c>
      <c r="D46" s="180">
        <v>7818.4175999999998</v>
      </c>
      <c r="E46" s="181">
        <f>C46/D46</f>
        <v>0.15282124352119542</v>
      </c>
    </row>
    <row r="47" spans="1:5" x14ac:dyDescent="0.35">
      <c r="A47" s="163"/>
      <c r="B47" s="163"/>
      <c r="C47" s="182"/>
      <c r="D47" s="180"/>
      <c r="E47" s="167"/>
    </row>
    <row r="48" spans="1:5" x14ac:dyDescent="0.35">
      <c r="A48" s="183" t="s">
        <v>130</v>
      </c>
      <c r="B48" s="184" t="s">
        <v>60</v>
      </c>
      <c r="C48" s="180">
        <v>393.91149999999999</v>
      </c>
      <c r="D48" s="180">
        <v>2021.8393000000001</v>
      </c>
      <c r="E48" s="181">
        <f>C48/D48</f>
        <v>0.19482829322785444</v>
      </c>
    </row>
    <row r="49" spans="1:5" x14ac:dyDescent="0.35">
      <c r="A49" s="185"/>
      <c r="B49" s="185"/>
      <c r="C49" s="180"/>
      <c r="D49" s="180"/>
      <c r="E49" s="167"/>
    </row>
    <row r="50" spans="1:5" x14ac:dyDescent="0.35">
      <c r="A50" s="183" t="s">
        <v>131</v>
      </c>
      <c r="B50" s="184" t="s">
        <v>132</v>
      </c>
      <c r="C50" s="180">
        <v>371.70510000000002</v>
      </c>
      <c r="D50" s="180">
        <v>2705.1538</v>
      </c>
      <c r="E50" s="181">
        <f>C50/D50</f>
        <v>0.13740627242709824</v>
      </c>
    </row>
    <row r="51" spans="1:5" x14ac:dyDescent="0.35">
      <c r="A51" s="185"/>
      <c r="B51" s="185"/>
      <c r="C51" s="180"/>
      <c r="D51" s="180"/>
      <c r="E51" s="167"/>
    </row>
    <row r="52" spans="1:5" x14ac:dyDescent="0.35">
      <c r="A52" s="183" t="s">
        <v>133</v>
      </c>
      <c r="B52" s="184" t="s">
        <v>134</v>
      </c>
      <c r="C52" s="180">
        <v>240.62709999999998</v>
      </c>
      <c r="D52" s="180">
        <v>1664.4648000000002</v>
      </c>
      <c r="E52" s="181">
        <f>C52/D52</f>
        <v>0.14456725068622656</v>
      </c>
    </row>
    <row r="53" spans="1:5" x14ac:dyDescent="0.35">
      <c r="A53" s="168"/>
      <c r="B53" s="163"/>
      <c r="C53" s="180"/>
      <c r="D53" s="180"/>
      <c r="E53" s="167"/>
    </row>
    <row r="54" spans="1:5" x14ac:dyDescent="0.35">
      <c r="A54" s="183" t="s">
        <v>135</v>
      </c>
      <c r="B54" s="184" t="s">
        <v>136</v>
      </c>
      <c r="C54" s="180">
        <v>188.57660000000001</v>
      </c>
      <c r="D54" s="180">
        <v>1426.9597000000001</v>
      </c>
      <c r="E54" s="181">
        <f>C54/D54</f>
        <v>0.13215271601573611</v>
      </c>
    </row>
    <row r="55" spans="1:5" x14ac:dyDescent="0.35">
      <c r="A55" s="168"/>
      <c r="B55" s="163"/>
      <c r="C55" s="167"/>
      <c r="D55" s="167"/>
      <c r="E55" s="168"/>
    </row>
    <row r="56" spans="1:5" x14ac:dyDescent="0.35">
      <c r="A56" s="125"/>
      <c r="B56" s="144"/>
      <c r="C56" s="145"/>
      <c r="D56" s="145"/>
      <c r="E56" s="146"/>
    </row>
    <row r="58" spans="1:5" ht="15.5" x14ac:dyDescent="0.35">
      <c r="A58" s="4"/>
      <c r="B58" s="76" t="s">
        <v>71</v>
      </c>
      <c r="C58" s="4"/>
    </row>
    <row r="59" spans="1:5" ht="15.5" x14ac:dyDescent="0.35">
      <c r="A59" s="4" t="s">
        <v>1</v>
      </c>
      <c r="B59" s="73">
        <v>127.48691099476441</v>
      </c>
      <c r="C59" s="4">
        <v>100</v>
      </c>
    </row>
    <row r="60" spans="1:5" ht="15.5" x14ac:dyDescent="0.35">
      <c r="A60" s="4" t="s">
        <v>5</v>
      </c>
      <c r="B60" s="73">
        <v>94.63350785340316</v>
      </c>
      <c r="C60" s="4">
        <v>100</v>
      </c>
    </row>
    <row r="61" spans="1:5" ht="15.5" x14ac:dyDescent="0.35">
      <c r="A61" s="4" t="s">
        <v>6</v>
      </c>
      <c r="B61" s="73">
        <v>94.63350785340316</v>
      </c>
      <c r="C61" s="4">
        <v>100</v>
      </c>
    </row>
    <row r="62" spans="1:5" ht="15.5" x14ac:dyDescent="0.35">
      <c r="A62" s="4" t="s">
        <v>2</v>
      </c>
      <c r="B62" s="73">
        <v>89.921465968586389</v>
      </c>
      <c r="C62" s="4">
        <v>100</v>
      </c>
    </row>
    <row r="63" spans="1:5" ht="15.5" x14ac:dyDescent="0.35">
      <c r="A63" s="4" t="s">
        <v>3</v>
      </c>
      <c r="B63" s="73">
        <v>89.921465968586389</v>
      </c>
      <c r="C63" s="4">
        <v>100</v>
      </c>
    </row>
    <row r="64" spans="1:5" ht="15.5" x14ac:dyDescent="0.35">
      <c r="A64" s="4" t="s">
        <v>4</v>
      </c>
      <c r="B64" s="73">
        <v>89.921465968586389</v>
      </c>
      <c r="C64" s="4">
        <v>100</v>
      </c>
    </row>
    <row r="65" spans="1:3" ht="15.5" x14ac:dyDescent="0.35">
      <c r="A65" s="4" t="s">
        <v>7</v>
      </c>
      <c r="B65" s="73">
        <v>86.518324607329859</v>
      </c>
      <c r="C65" s="4">
        <v>100</v>
      </c>
    </row>
    <row r="66" spans="1:3" ht="15.5" x14ac:dyDescent="0.35">
      <c r="A66" s="4" t="s">
        <v>8</v>
      </c>
      <c r="B66" s="73">
        <v>86.518324607329859</v>
      </c>
      <c r="C66" s="4">
        <v>100</v>
      </c>
    </row>
    <row r="71" spans="1:3" ht="15.5" x14ac:dyDescent="0.35">
      <c r="A71" s="4"/>
      <c r="B71" s="76" t="s">
        <v>72</v>
      </c>
      <c r="C71" s="4"/>
    </row>
    <row r="72" spans="1:3" ht="15.5" x14ac:dyDescent="0.35">
      <c r="A72" s="4" t="s">
        <v>1</v>
      </c>
      <c r="B72" s="73">
        <v>127.48691099476441</v>
      </c>
      <c r="C72" s="4">
        <v>100</v>
      </c>
    </row>
    <row r="73" spans="1:3" ht="15.5" x14ac:dyDescent="0.35">
      <c r="A73" s="4" t="s">
        <v>5</v>
      </c>
      <c r="B73" s="73">
        <v>94.63350785340316</v>
      </c>
      <c r="C73" s="4">
        <v>100</v>
      </c>
    </row>
    <row r="74" spans="1:3" ht="15.5" x14ac:dyDescent="0.35">
      <c r="A74" s="4" t="s">
        <v>6</v>
      </c>
      <c r="B74" s="73">
        <v>94.63350785340316</v>
      </c>
      <c r="C74" s="4">
        <v>100</v>
      </c>
    </row>
    <row r="75" spans="1:3" ht="15.5" x14ac:dyDescent="0.35">
      <c r="A75" s="4" t="s">
        <v>2</v>
      </c>
      <c r="B75" s="73">
        <v>89.921465968586389</v>
      </c>
      <c r="C75" s="4">
        <v>100</v>
      </c>
    </row>
    <row r="76" spans="1:3" ht="15.5" x14ac:dyDescent="0.35">
      <c r="A76" s="4" t="s">
        <v>3</v>
      </c>
      <c r="B76" s="73">
        <v>89.921465968586389</v>
      </c>
      <c r="C76" s="4">
        <v>100</v>
      </c>
    </row>
    <row r="77" spans="1:3" ht="15.5" x14ac:dyDescent="0.35">
      <c r="A77" s="4" t="s">
        <v>4</v>
      </c>
      <c r="B77" s="73">
        <v>89.921465968586389</v>
      </c>
      <c r="C77" s="4">
        <v>100</v>
      </c>
    </row>
    <row r="78" spans="1:3" ht="15.5" x14ac:dyDescent="0.35">
      <c r="A78" s="4" t="s">
        <v>7</v>
      </c>
      <c r="B78" s="73">
        <v>86.518324607329859</v>
      </c>
      <c r="C78" s="4">
        <v>100</v>
      </c>
    </row>
    <row r="79" spans="1:3" ht="15.5" x14ac:dyDescent="0.35">
      <c r="A79" s="4" t="s">
        <v>8</v>
      </c>
      <c r="B79" s="73">
        <v>86.518324607329859</v>
      </c>
      <c r="C79" s="4">
        <v>100</v>
      </c>
    </row>
  </sheetData>
  <sortState xmlns:xlrd2="http://schemas.microsoft.com/office/spreadsheetml/2017/richdata2" ref="A72:B79">
    <sortCondition descending="1" ref="B72:B79"/>
  </sortState>
  <mergeCells count="4">
    <mergeCell ref="A17:B17"/>
    <mergeCell ref="C18:E18"/>
    <mergeCell ref="A37:B37"/>
    <mergeCell ref="C38:E38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2" tint="0.79998168889431442"/>
  </sheetPr>
  <dimension ref="A1:R79"/>
  <sheetViews>
    <sheetView zoomScale="70" zoomScaleNormal="70" workbookViewId="0"/>
  </sheetViews>
  <sheetFormatPr defaultColWidth="8.7265625" defaultRowHeight="14.5" x14ac:dyDescent="0.35"/>
  <cols>
    <col min="1" max="1" width="41.7265625" customWidth="1"/>
    <col min="2" max="2" width="23.7265625" customWidth="1"/>
    <col min="3" max="5" width="29.81640625" customWidth="1"/>
    <col min="8" max="8" width="13.1796875" customWidth="1"/>
    <col min="14" max="14" width="13.453125" customWidth="1"/>
    <col min="15" max="15" width="14" customWidth="1"/>
    <col min="16" max="16" width="17" customWidth="1"/>
  </cols>
  <sheetData>
    <row r="1" spans="1:18" s="4" customFormat="1" ht="21" x14ac:dyDescent="0.5">
      <c r="A1" s="147" t="s">
        <v>161</v>
      </c>
      <c r="B1" s="147"/>
      <c r="C1" s="123"/>
      <c r="D1" s="123"/>
      <c r="F1" s="148" t="s">
        <v>324</v>
      </c>
      <c r="R1" s="202"/>
    </row>
    <row r="2" spans="1:18" x14ac:dyDescent="0.35">
      <c r="A2" s="132" t="s">
        <v>142</v>
      </c>
      <c r="B2" s="131"/>
      <c r="C2" s="124"/>
      <c r="D2" s="124"/>
      <c r="F2" s="125"/>
    </row>
    <row r="3" spans="1:18" x14ac:dyDescent="0.35">
      <c r="A3" s="131"/>
      <c r="B3" s="131"/>
      <c r="C3" s="124"/>
      <c r="D3" s="124"/>
      <c r="F3" s="125"/>
      <c r="J3" t="s">
        <v>74</v>
      </c>
    </row>
    <row r="4" spans="1:18" ht="39" customHeight="1" x14ac:dyDescent="0.35">
      <c r="A4" s="26"/>
      <c r="B4" s="55">
        <v>2021</v>
      </c>
      <c r="C4" s="55">
        <v>2022</v>
      </c>
      <c r="D4" s="245">
        <v>2023</v>
      </c>
      <c r="F4" s="55">
        <v>2021</v>
      </c>
      <c r="G4" s="55">
        <v>2022</v>
      </c>
      <c r="H4" s="245">
        <v>2023</v>
      </c>
      <c r="J4" s="55">
        <v>2021</v>
      </c>
      <c r="K4" s="55">
        <v>2022</v>
      </c>
      <c r="L4" s="245">
        <v>2023</v>
      </c>
      <c r="N4" s="201" t="s">
        <v>58</v>
      </c>
      <c r="O4" s="201" t="s">
        <v>59</v>
      </c>
      <c r="P4" s="228" t="s">
        <v>292</v>
      </c>
    </row>
    <row r="5" spans="1:18" ht="15.65" customHeight="1" x14ac:dyDescent="0.35">
      <c r="A5" s="5" t="s">
        <v>0</v>
      </c>
      <c r="B5" s="120">
        <v>26.06</v>
      </c>
      <c r="C5" s="120">
        <v>24.18</v>
      </c>
      <c r="D5" s="120">
        <v>24.18</v>
      </c>
      <c r="F5" s="73">
        <f>B5/$B$5*100</f>
        <v>100</v>
      </c>
      <c r="G5" s="73">
        <f>C5/$C$5*100</f>
        <v>100</v>
      </c>
      <c r="H5" s="73">
        <f>D5/$D$5*100</f>
        <v>100</v>
      </c>
      <c r="J5" s="73">
        <f>B5/$B$5*100</f>
        <v>100</v>
      </c>
      <c r="K5" s="73">
        <f>C5/$B$5*100</f>
        <v>92.785878741366076</v>
      </c>
      <c r="L5" s="73">
        <f>D5/$B$5*100</f>
        <v>92.785878741366076</v>
      </c>
      <c r="N5" s="73">
        <f>K5-J5</f>
        <v>-7.2141212586339236</v>
      </c>
      <c r="O5" s="51">
        <f>L5-K5</f>
        <v>0</v>
      </c>
      <c r="P5" s="51">
        <f>L5-J5</f>
        <v>-7.2141212586339236</v>
      </c>
    </row>
    <row r="6" spans="1:18" ht="15.65" customHeight="1" x14ac:dyDescent="0.35">
      <c r="A6" s="79"/>
      <c r="B6" s="115"/>
      <c r="C6" s="115"/>
      <c r="D6" s="115"/>
      <c r="F6" s="73"/>
      <c r="G6" s="73"/>
      <c r="H6" s="73"/>
      <c r="J6" s="73"/>
      <c r="K6" s="73"/>
      <c r="L6" s="73">
        <f t="shared" ref="L6:L14" si="0">D6/$B$5*100</f>
        <v>0</v>
      </c>
      <c r="N6" s="73"/>
      <c r="O6" s="51"/>
      <c r="P6" s="51"/>
    </row>
    <row r="7" spans="1:18" ht="15.65" customHeight="1" x14ac:dyDescent="0.35">
      <c r="A7" s="4" t="s">
        <v>60</v>
      </c>
      <c r="B7" s="120">
        <v>32.07</v>
      </c>
      <c r="C7" s="120">
        <v>29.73</v>
      </c>
      <c r="D7" s="120">
        <v>29.73</v>
      </c>
      <c r="F7" s="73">
        <f t="shared" ref="F7:F14" si="1">B7/$B$5*100</f>
        <v>123.0621642363776</v>
      </c>
      <c r="G7" s="73">
        <f t="shared" ref="G7:G14" si="2">C7/$C$5*100</f>
        <v>122.95285359801488</v>
      </c>
      <c r="H7" s="73">
        <f>D7/$D$5*100</f>
        <v>122.95285359801488</v>
      </c>
      <c r="J7" s="73">
        <f t="shared" ref="J7:K14" si="3">B7/$B$5*100</f>
        <v>123.0621642363776</v>
      </c>
      <c r="K7" s="73">
        <f t="shared" si="3"/>
        <v>114.08288564850346</v>
      </c>
      <c r="L7" s="73">
        <f>D7/$B$5*100</f>
        <v>114.08288564850346</v>
      </c>
      <c r="N7" s="73">
        <f t="shared" ref="N7:O14" si="4">K7-J7</f>
        <v>-8.9792785878741341</v>
      </c>
      <c r="O7" s="51">
        <f>L7-K7</f>
        <v>0</v>
      </c>
      <c r="P7" s="51">
        <f t="shared" ref="P7:P14" si="5">L7-J7</f>
        <v>-8.9792785878741341</v>
      </c>
    </row>
    <row r="8" spans="1:18" ht="15.65" customHeight="1" x14ac:dyDescent="0.35">
      <c r="A8" s="4" t="s">
        <v>61</v>
      </c>
      <c r="B8" s="120">
        <v>21.25</v>
      </c>
      <c r="C8" s="120">
        <v>22.35</v>
      </c>
      <c r="D8" s="120">
        <v>22.35</v>
      </c>
      <c r="F8" s="73">
        <f t="shared" si="1"/>
        <v>81.542594013814266</v>
      </c>
      <c r="G8" s="73">
        <f t="shared" si="2"/>
        <v>92.431761786600504</v>
      </c>
      <c r="H8" s="73">
        <f t="shared" ref="H8:H14" si="6">D8/$D$5*100</f>
        <v>92.431761786600504</v>
      </c>
      <c r="J8" s="73">
        <f t="shared" si="3"/>
        <v>81.542594013814266</v>
      </c>
      <c r="K8" s="73">
        <f t="shared" si="3"/>
        <v>85.763622409823498</v>
      </c>
      <c r="L8" s="73">
        <f t="shared" si="0"/>
        <v>85.763622409823498</v>
      </c>
      <c r="N8" s="73">
        <f t="shared" si="4"/>
        <v>4.2210283960092312</v>
      </c>
      <c r="O8" s="51">
        <f t="shared" si="4"/>
        <v>0</v>
      </c>
      <c r="P8" s="51">
        <f t="shared" si="5"/>
        <v>4.2210283960092312</v>
      </c>
    </row>
    <row r="9" spans="1:18" ht="15.65" customHeight="1" x14ac:dyDescent="0.35">
      <c r="A9" s="4" t="s">
        <v>62</v>
      </c>
      <c r="B9" s="120">
        <v>21.25</v>
      </c>
      <c r="C9" s="120">
        <v>22.35</v>
      </c>
      <c r="D9" s="120">
        <v>22.35</v>
      </c>
      <c r="F9" s="73">
        <f t="shared" si="1"/>
        <v>81.542594013814266</v>
      </c>
      <c r="G9" s="73">
        <f t="shared" si="2"/>
        <v>92.431761786600504</v>
      </c>
      <c r="H9" s="73">
        <f t="shared" si="6"/>
        <v>92.431761786600504</v>
      </c>
      <c r="J9" s="73">
        <f t="shared" si="3"/>
        <v>81.542594013814266</v>
      </c>
      <c r="K9" s="73">
        <f t="shared" si="3"/>
        <v>85.763622409823498</v>
      </c>
      <c r="L9" s="73">
        <f t="shared" si="0"/>
        <v>85.763622409823498</v>
      </c>
      <c r="N9" s="73">
        <f t="shared" si="4"/>
        <v>4.2210283960092312</v>
      </c>
      <c r="O9" s="51">
        <f t="shared" si="4"/>
        <v>0</v>
      </c>
      <c r="P9" s="51">
        <f t="shared" si="5"/>
        <v>4.2210283960092312</v>
      </c>
    </row>
    <row r="10" spans="1:18" ht="15.65" customHeight="1" x14ac:dyDescent="0.35">
      <c r="A10" s="4" t="s">
        <v>63</v>
      </c>
      <c r="B10" s="120">
        <v>21.25</v>
      </c>
      <c r="C10" s="120">
        <v>22.35</v>
      </c>
      <c r="D10" s="120">
        <v>22.35</v>
      </c>
      <c r="F10" s="73">
        <f t="shared" si="1"/>
        <v>81.542594013814266</v>
      </c>
      <c r="G10" s="73">
        <f t="shared" si="2"/>
        <v>92.431761786600504</v>
      </c>
      <c r="H10" s="73">
        <f t="shared" si="6"/>
        <v>92.431761786600504</v>
      </c>
      <c r="J10" s="73">
        <f t="shared" si="3"/>
        <v>81.542594013814266</v>
      </c>
      <c r="K10" s="73">
        <f t="shared" si="3"/>
        <v>85.763622409823498</v>
      </c>
      <c r="L10" s="73">
        <f>D10/$B$5*100</f>
        <v>85.763622409823498</v>
      </c>
      <c r="N10" s="73">
        <f t="shared" si="4"/>
        <v>4.2210283960092312</v>
      </c>
      <c r="O10" s="51">
        <f t="shared" si="4"/>
        <v>0</v>
      </c>
      <c r="P10" s="51">
        <f t="shared" si="5"/>
        <v>4.2210283960092312</v>
      </c>
    </row>
    <row r="11" spans="1:18" ht="15.65" customHeight="1" x14ac:dyDescent="0.35">
      <c r="A11" s="4" t="s">
        <v>64</v>
      </c>
      <c r="B11" s="120">
        <v>30.65</v>
      </c>
      <c r="C11" s="120">
        <v>23.41</v>
      </c>
      <c r="D11" s="120">
        <v>23.41</v>
      </c>
      <c r="F11" s="73">
        <f t="shared" si="1"/>
        <v>117.61320030698388</v>
      </c>
      <c r="G11" s="73">
        <f t="shared" si="2"/>
        <v>96.815550041356488</v>
      </c>
      <c r="H11" s="73">
        <f t="shared" si="6"/>
        <v>96.815550041356488</v>
      </c>
      <c r="J11" s="73">
        <f t="shared" si="3"/>
        <v>117.61320030698388</v>
      </c>
      <c r="K11" s="73">
        <f t="shared" si="3"/>
        <v>89.831158864159633</v>
      </c>
      <c r="L11" s="73">
        <f t="shared" si="0"/>
        <v>89.831158864159633</v>
      </c>
      <c r="N11" s="73">
        <f t="shared" si="4"/>
        <v>-27.782041442824251</v>
      </c>
      <c r="O11" s="51">
        <f t="shared" si="4"/>
        <v>0</v>
      </c>
      <c r="P11" s="51">
        <f t="shared" si="5"/>
        <v>-27.782041442824251</v>
      </c>
    </row>
    <row r="12" spans="1:18" ht="15.65" customHeight="1" x14ac:dyDescent="0.35">
      <c r="A12" s="4" t="s">
        <v>65</v>
      </c>
      <c r="B12" s="120">
        <v>30.65</v>
      </c>
      <c r="C12" s="120">
        <v>23.41</v>
      </c>
      <c r="D12" s="120">
        <v>23.41</v>
      </c>
      <c r="F12" s="73">
        <f t="shared" si="1"/>
        <v>117.61320030698388</v>
      </c>
      <c r="G12" s="73">
        <f t="shared" si="2"/>
        <v>96.815550041356488</v>
      </c>
      <c r="H12" s="73">
        <f t="shared" si="6"/>
        <v>96.815550041356488</v>
      </c>
      <c r="J12" s="73">
        <f t="shared" si="3"/>
        <v>117.61320030698388</v>
      </c>
      <c r="K12" s="73">
        <f t="shared" si="3"/>
        <v>89.831158864159633</v>
      </c>
      <c r="L12" s="73">
        <f t="shared" si="0"/>
        <v>89.831158864159633</v>
      </c>
      <c r="N12" s="73">
        <f t="shared" si="4"/>
        <v>-27.782041442824251</v>
      </c>
      <c r="O12" s="51">
        <f t="shared" si="4"/>
        <v>0</v>
      </c>
      <c r="P12" s="51">
        <f t="shared" si="5"/>
        <v>-27.782041442824251</v>
      </c>
    </row>
    <row r="13" spans="1:18" ht="15.65" customHeight="1" x14ac:dyDescent="0.35">
      <c r="A13" s="4" t="s">
        <v>66</v>
      </c>
      <c r="B13" s="120">
        <v>22.8</v>
      </c>
      <c r="C13" s="120">
        <v>20.68</v>
      </c>
      <c r="D13" s="120">
        <v>20.68</v>
      </c>
      <c r="F13" s="73">
        <f t="shared" si="1"/>
        <v>87.490406753645445</v>
      </c>
      <c r="G13" s="73">
        <f t="shared" si="2"/>
        <v>85.525227460711335</v>
      </c>
      <c r="H13" s="73">
        <f t="shared" si="6"/>
        <v>85.525227460711335</v>
      </c>
      <c r="J13" s="73">
        <f t="shared" si="3"/>
        <v>87.490406753645445</v>
      </c>
      <c r="K13" s="73">
        <f t="shared" si="3"/>
        <v>79.355333844973146</v>
      </c>
      <c r="L13" s="73">
        <f t="shared" si="0"/>
        <v>79.355333844973146</v>
      </c>
      <c r="N13" s="73">
        <f t="shared" si="4"/>
        <v>-8.1350729086722993</v>
      </c>
      <c r="O13" s="51">
        <f t="shared" si="4"/>
        <v>0</v>
      </c>
      <c r="P13" s="51">
        <f t="shared" si="5"/>
        <v>-8.1350729086722993</v>
      </c>
    </row>
    <row r="14" spans="1:18" ht="15.65" customHeight="1" x14ac:dyDescent="0.35">
      <c r="A14" s="4" t="s">
        <v>67</v>
      </c>
      <c r="B14" s="120">
        <v>22.8</v>
      </c>
      <c r="C14" s="120">
        <v>20.68</v>
      </c>
      <c r="D14" s="120">
        <v>20.68</v>
      </c>
      <c r="F14" s="73">
        <f t="shared" si="1"/>
        <v>87.490406753645445</v>
      </c>
      <c r="G14" s="73">
        <f t="shared" si="2"/>
        <v>85.525227460711335</v>
      </c>
      <c r="H14" s="73">
        <f t="shared" si="6"/>
        <v>85.525227460711335</v>
      </c>
      <c r="J14" s="73">
        <f t="shared" si="3"/>
        <v>87.490406753645445</v>
      </c>
      <c r="K14" s="73">
        <f t="shared" si="3"/>
        <v>79.355333844973146</v>
      </c>
      <c r="L14" s="73">
        <f t="shared" si="0"/>
        <v>79.355333844973146</v>
      </c>
      <c r="N14" s="73">
        <f t="shared" si="4"/>
        <v>-8.1350729086722993</v>
      </c>
      <c r="O14" s="51">
        <f t="shared" si="4"/>
        <v>0</v>
      </c>
      <c r="P14" s="51">
        <f t="shared" si="5"/>
        <v>-8.1350729086722993</v>
      </c>
    </row>
    <row r="15" spans="1:18" ht="14.5" customHeight="1" x14ac:dyDescent="0.35">
      <c r="H15" s="73"/>
      <c r="I15" s="73"/>
    </row>
    <row r="16" spans="1:18" ht="14.5" customHeight="1" x14ac:dyDescent="0.35"/>
    <row r="17" spans="1:5" ht="14.5" customHeight="1" x14ac:dyDescent="0.35">
      <c r="A17" s="267" t="s">
        <v>151</v>
      </c>
      <c r="B17" s="267"/>
      <c r="C17" s="162"/>
      <c r="D17" s="162"/>
      <c r="E17" s="149"/>
    </row>
    <row r="18" spans="1:5" x14ac:dyDescent="0.35">
      <c r="A18" s="163"/>
      <c r="B18" s="163"/>
      <c r="C18" s="268" t="s">
        <v>111</v>
      </c>
      <c r="D18" s="268"/>
      <c r="E18" s="268"/>
    </row>
    <row r="19" spans="1:5" x14ac:dyDescent="0.35">
      <c r="A19" s="163"/>
      <c r="B19" s="163"/>
      <c r="C19" s="164" t="s">
        <v>112</v>
      </c>
      <c r="D19" s="164" t="s">
        <v>113</v>
      </c>
      <c r="E19" s="165" t="s">
        <v>114</v>
      </c>
    </row>
    <row r="20" spans="1:5" ht="52" x14ac:dyDescent="0.35">
      <c r="A20" s="163"/>
      <c r="B20" s="166" t="s">
        <v>162</v>
      </c>
      <c r="C20" s="167" t="s">
        <v>163</v>
      </c>
      <c r="D20" s="167" t="s">
        <v>153</v>
      </c>
      <c r="E20" s="167" t="s">
        <v>164</v>
      </c>
    </row>
    <row r="21" spans="1:5" ht="26" x14ac:dyDescent="0.35">
      <c r="A21" s="163"/>
      <c r="B21" s="166" t="s">
        <v>119</v>
      </c>
      <c r="C21" s="167" t="s">
        <v>165</v>
      </c>
      <c r="D21" s="167" t="s">
        <v>166</v>
      </c>
      <c r="E21" s="167" t="s">
        <v>167</v>
      </c>
    </row>
    <row r="22" spans="1:5" ht="26" x14ac:dyDescent="0.35">
      <c r="A22" s="163"/>
      <c r="B22" s="163" t="s">
        <v>158</v>
      </c>
      <c r="C22" s="164" t="s">
        <v>159</v>
      </c>
      <c r="D22" s="164" t="s">
        <v>159</v>
      </c>
      <c r="E22" s="164" t="s">
        <v>159</v>
      </c>
    </row>
    <row r="23" spans="1:5" ht="39" x14ac:dyDescent="0.35">
      <c r="A23" s="163"/>
      <c r="B23" s="163" t="s">
        <v>168</v>
      </c>
      <c r="C23" s="167" t="s">
        <v>126</v>
      </c>
      <c r="D23" s="167" t="s">
        <v>126</v>
      </c>
      <c r="E23" s="167" t="s">
        <v>126</v>
      </c>
    </row>
    <row r="24" spans="1:5" ht="26" x14ac:dyDescent="0.35">
      <c r="A24" s="163"/>
      <c r="B24" s="163" t="s">
        <v>127</v>
      </c>
      <c r="C24" s="164" t="s">
        <v>147</v>
      </c>
      <c r="D24" s="164" t="s">
        <v>147</v>
      </c>
      <c r="E24" s="165" t="s">
        <v>129</v>
      </c>
    </row>
    <row r="25" spans="1:5" x14ac:dyDescent="0.35">
      <c r="A25" s="163"/>
      <c r="B25" s="163"/>
      <c r="C25" s="167"/>
      <c r="D25" s="167"/>
      <c r="E25" s="168"/>
    </row>
    <row r="26" spans="1:5" x14ac:dyDescent="0.35">
      <c r="A26" s="166" t="s">
        <v>9</v>
      </c>
      <c r="B26" s="169" t="s">
        <v>92</v>
      </c>
      <c r="C26" s="170">
        <v>1982.4613999999999</v>
      </c>
      <c r="D26" s="170">
        <v>7606.2674999999999</v>
      </c>
      <c r="E26" s="171">
        <f>C26/D26</f>
        <v>0.26063524586796349</v>
      </c>
    </row>
    <row r="27" spans="1:5" x14ac:dyDescent="0.35">
      <c r="A27" s="163"/>
      <c r="B27" s="163"/>
      <c r="C27" s="163"/>
      <c r="D27" s="167"/>
      <c r="E27" s="171"/>
    </row>
    <row r="28" spans="1:5" x14ac:dyDescent="0.35">
      <c r="A28" s="172" t="s">
        <v>130</v>
      </c>
      <c r="B28" s="173" t="s">
        <v>60</v>
      </c>
      <c r="C28" s="167">
        <v>548.92629999999997</v>
      </c>
      <c r="D28" s="170">
        <v>1711.8590999999999</v>
      </c>
      <c r="E28" s="171">
        <f t="shared" ref="E28:E34" si="7">C28/D28</f>
        <v>0.32066091187060897</v>
      </c>
    </row>
    <row r="29" spans="1:5" x14ac:dyDescent="0.35">
      <c r="A29" s="168"/>
      <c r="B29" s="168"/>
      <c r="C29" s="167"/>
      <c r="D29" s="167"/>
      <c r="E29" s="171"/>
    </row>
    <row r="30" spans="1:5" x14ac:dyDescent="0.35">
      <c r="A30" s="172" t="s">
        <v>131</v>
      </c>
      <c r="B30" s="173" t="s">
        <v>132</v>
      </c>
      <c r="C30" s="167">
        <v>596.70619999999997</v>
      </c>
      <c r="D30" s="170">
        <v>2808.4555999999998</v>
      </c>
      <c r="E30" s="171">
        <f t="shared" si="7"/>
        <v>0.21246773493588433</v>
      </c>
    </row>
    <row r="31" spans="1:5" x14ac:dyDescent="0.35">
      <c r="A31" s="168"/>
      <c r="B31" s="168"/>
      <c r="C31" s="167"/>
      <c r="D31" s="167"/>
      <c r="E31" s="171"/>
    </row>
    <row r="32" spans="1:5" x14ac:dyDescent="0.35">
      <c r="A32" s="172" t="s">
        <v>133</v>
      </c>
      <c r="B32" s="173" t="s">
        <v>134</v>
      </c>
      <c r="C32" s="167">
        <v>520.29819999999995</v>
      </c>
      <c r="D32" s="170">
        <v>1697.3715</v>
      </c>
      <c r="E32" s="171">
        <f t="shared" si="7"/>
        <v>0.30653171683393998</v>
      </c>
    </row>
    <row r="33" spans="1:5" x14ac:dyDescent="0.35">
      <c r="A33" s="168"/>
      <c r="B33" s="163"/>
      <c r="C33" s="167"/>
      <c r="D33" s="167"/>
      <c r="E33" s="171"/>
    </row>
    <row r="34" spans="1:5" x14ac:dyDescent="0.35">
      <c r="A34" s="172" t="s">
        <v>135</v>
      </c>
      <c r="B34" s="173" t="s">
        <v>136</v>
      </c>
      <c r="C34" s="167">
        <v>316.53070000000002</v>
      </c>
      <c r="D34" s="170">
        <v>1388.5812000000001</v>
      </c>
      <c r="E34" s="171">
        <f t="shared" si="7"/>
        <v>0.22795260370801507</v>
      </c>
    </row>
    <row r="35" spans="1:5" x14ac:dyDescent="0.35">
      <c r="A35" s="168"/>
      <c r="B35" s="163"/>
      <c r="C35" s="167"/>
      <c r="D35" s="167"/>
      <c r="E35" s="168"/>
    </row>
    <row r="36" spans="1:5" x14ac:dyDescent="0.35">
      <c r="A36" s="149"/>
      <c r="B36" s="187"/>
      <c r="C36" s="118"/>
      <c r="D36" s="118"/>
      <c r="E36" s="149"/>
    </row>
    <row r="37" spans="1:5" x14ac:dyDescent="0.35">
      <c r="A37" s="264" t="s">
        <v>151</v>
      </c>
      <c r="B37" s="264"/>
      <c r="C37" s="162"/>
      <c r="D37" s="162"/>
      <c r="E37" s="149"/>
    </row>
    <row r="38" spans="1:5" x14ac:dyDescent="0.35">
      <c r="A38" s="163"/>
      <c r="B38" s="163"/>
      <c r="C38" s="269" t="s">
        <v>137</v>
      </c>
      <c r="D38" s="265"/>
      <c r="E38" s="266"/>
    </row>
    <row r="39" spans="1:5" x14ac:dyDescent="0.35">
      <c r="A39" s="163"/>
      <c r="B39" s="163"/>
      <c r="C39" s="164" t="s">
        <v>112</v>
      </c>
      <c r="D39" s="164" t="s">
        <v>113</v>
      </c>
      <c r="E39" s="165" t="s">
        <v>114</v>
      </c>
    </row>
    <row r="40" spans="1:5" ht="52" x14ac:dyDescent="0.35">
      <c r="A40" s="163"/>
      <c r="B40" s="166" t="s">
        <v>162</v>
      </c>
      <c r="C40" s="167" t="s">
        <v>163</v>
      </c>
      <c r="D40" s="167" t="s">
        <v>153</v>
      </c>
      <c r="E40" s="167" t="s">
        <v>164</v>
      </c>
    </row>
    <row r="41" spans="1:5" ht="26" x14ac:dyDescent="0.35">
      <c r="A41" s="163"/>
      <c r="B41" s="166" t="s">
        <v>119</v>
      </c>
      <c r="C41" s="167" t="s">
        <v>165</v>
      </c>
      <c r="D41" s="167" t="s">
        <v>166</v>
      </c>
      <c r="E41" s="167" t="s">
        <v>167</v>
      </c>
    </row>
    <row r="42" spans="1:5" ht="26" x14ac:dyDescent="0.35">
      <c r="A42" s="163"/>
      <c r="B42" s="163" t="s">
        <v>158</v>
      </c>
      <c r="C42" s="164" t="s">
        <v>159</v>
      </c>
      <c r="D42" s="164" t="s">
        <v>159</v>
      </c>
      <c r="E42" s="164" t="s">
        <v>159</v>
      </c>
    </row>
    <row r="43" spans="1:5" ht="39" x14ac:dyDescent="0.35">
      <c r="A43" s="163"/>
      <c r="B43" s="163" t="s">
        <v>168</v>
      </c>
      <c r="C43" s="167" t="s">
        <v>126</v>
      </c>
      <c r="D43" s="167" t="s">
        <v>126</v>
      </c>
      <c r="E43" s="167" t="s">
        <v>126</v>
      </c>
    </row>
    <row r="44" spans="1:5" ht="26" x14ac:dyDescent="0.35">
      <c r="A44" s="163"/>
      <c r="B44" s="163" t="s">
        <v>127</v>
      </c>
      <c r="C44" s="164" t="s">
        <v>147</v>
      </c>
      <c r="D44" s="164" t="s">
        <v>147</v>
      </c>
      <c r="E44" s="165" t="s">
        <v>129</v>
      </c>
    </row>
    <row r="45" spans="1:5" x14ac:dyDescent="0.35">
      <c r="A45" s="163"/>
      <c r="B45" s="163"/>
      <c r="C45" s="167"/>
      <c r="D45" s="167"/>
      <c r="E45" s="168"/>
    </row>
    <row r="46" spans="1:5" x14ac:dyDescent="0.35">
      <c r="A46" s="166" t="s">
        <v>9</v>
      </c>
      <c r="B46" s="179" t="s">
        <v>92</v>
      </c>
      <c r="C46" s="180">
        <v>1890.4247</v>
      </c>
      <c r="D46" s="180">
        <v>7818.4175999999998</v>
      </c>
      <c r="E46" s="181">
        <f>C46/D46</f>
        <v>0.24179121616629945</v>
      </c>
    </row>
    <row r="47" spans="1:5" x14ac:dyDescent="0.35">
      <c r="A47" s="163"/>
      <c r="B47" s="163"/>
      <c r="C47" s="182"/>
      <c r="D47" s="180"/>
      <c r="E47" s="167"/>
    </row>
    <row r="48" spans="1:5" x14ac:dyDescent="0.35">
      <c r="A48" s="183" t="s">
        <v>130</v>
      </c>
      <c r="B48" s="184" t="s">
        <v>60</v>
      </c>
      <c r="C48" s="180">
        <v>601.12689999999998</v>
      </c>
      <c r="D48" s="180">
        <v>2021.8393000000001</v>
      </c>
      <c r="E48" s="181">
        <f>C48/D48</f>
        <v>0.29731685401505448</v>
      </c>
    </row>
    <row r="49" spans="1:5" x14ac:dyDescent="0.35">
      <c r="A49" s="185"/>
      <c r="B49" s="185"/>
      <c r="C49" s="180"/>
      <c r="D49" s="180"/>
      <c r="E49" s="167"/>
    </row>
    <row r="50" spans="1:5" x14ac:dyDescent="0.35">
      <c r="A50" s="183" t="s">
        <v>131</v>
      </c>
      <c r="B50" s="184" t="s">
        <v>132</v>
      </c>
      <c r="C50" s="180">
        <v>604.58950000000004</v>
      </c>
      <c r="D50" s="180">
        <v>2705.1538</v>
      </c>
      <c r="E50" s="181">
        <f>C50/D50</f>
        <v>0.22349542565749866</v>
      </c>
    </row>
    <row r="51" spans="1:5" x14ac:dyDescent="0.35">
      <c r="A51" s="185"/>
      <c r="B51" s="185"/>
      <c r="C51" s="180"/>
      <c r="D51" s="180"/>
      <c r="E51" s="167"/>
    </row>
    <row r="52" spans="1:5" x14ac:dyDescent="0.35">
      <c r="A52" s="183" t="s">
        <v>133</v>
      </c>
      <c r="B52" s="184" t="s">
        <v>134</v>
      </c>
      <c r="C52" s="180">
        <v>389.6268</v>
      </c>
      <c r="D52" s="180">
        <v>1664.4648000000002</v>
      </c>
      <c r="E52" s="181">
        <f>C52/D52</f>
        <v>0.2340853348175341</v>
      </c>
    </row>
    <row r="53" spans="1:5" x14ac:dyDescent="0.35">
      <c r="A53" s="168"/>
      <c r="B53" s="163"/>
      <c r="C53" s="180"/>
      <c r="D53" s="180"/>
      <c r="E53" s="167"/>
    </row>
    <row r="54" spans="1:5" x14ac:dyDescent="0.35">
      <c r="A54" s="183" t="s">
        <v>135</v>
      </c>
      <c r="B54" s="184" t="s">
        <v>136</v>
      </c>
      <c r="C54" s="180">
        <v>295.08150000000001</v>
      </c>
      <c r="D54" s="180">
        <v>1426.9597000000001</v>
      </c>
      <c r="E54" s="181">
        <f>C54/D54</f>
        <v>0.20679035294409503</v>
      </c>
    </row>
    <row r="55" spans="1:5" x14ac:dyDescent="0.35">
      <c r="A55" s="168"/>
      <c r="B55" s="163"/>
      <c r="C55" s="167"/>
      <c r="D55" s="167"/>
      <c r="E55" s="168"/>
    </row>
    <row r="56" spans="1:5" x14ac:dyDescent="0.35">
      <c r="A56" s="125"/>
      <c r="B56" s="126"/>
      <c r="C56" s="145"/>
      <c r="D56" s="145"/>
      <c r="E56" s="146"/>
    </row>
    <row r="58" spans="1:5" ht="15.5" x14ac:dyDescent="0.35">
      <c r="A58" s="4"/>
      <c r="B58" s="76" t="s">
        <v>71</v>
      </c>
      <c r="C58" s="4"/>
    </row>
    <row r="59" spans="1:5" ht="15.5" x14ac:dyDescent="0.35">
      <c r="A59" s="4" t="s">
        <v>1</v>
      </c>
      <c r="B59" s="73">
        <v>122.95285359801488</v>
      </c>
      <c r="C59" s="4">
        <v>100</v>
      </c>
    </row>
    <row r="60" spans="1:5" ht="15.5" x14ac:dyDescent="0.35">
      <c r="A60" s="4" t="s">
        <v>5</v>
      </c>
      <c r="B60" s="73">
        <v>96.815550041356488</v>
      </c>
      <c r="C60" s="4">
        <v>100</v>
      </c>
    </row>
    <row r="61" spans="1:5" ht="15.5" x14ac:dyDescent="0.35">
      <c r="A61" s="4" t="s">
        <v>6</v>
      </c>
      <c r="B61" s="73">
        <v>96.815550041356488</v>
      </c>
      <c r="C61" s="4">
        <v>100</v>
      </c>
    </row>
    <row r="62" spans="1:5" ht="15.5" x14ac:dyDescent="0.35">
      <c r="A62" s="4" t="s">
        <v>2</v>
      </c>
      <c r="B62" s="73">
        <v>92.431761786600504</v>
      </c>
      <c r="C62" s="4">
        <v>100</v>
      </c>
    </row>
    <row r="63" spans="1:5" ht="15.5" x14ac:dyDescent="0.35">
      <c r="A63" s="4" t="s">
        <v>3</v>
      </c>
      <c r="B63" s="73">
        <v>92.431761786600504</v>
      </c>
      <c r="C63" s="4">
        <v>100</v>
      </c>
    </row>
    <row r="64" spans="1:5" ht="15.5" x14ac:dyDescent="0.35">
      <c r="A64" s="4" t="s">
        <v>4</v>
      </c>
      <c r="B64" s="73">
        <v>92.431761786600504</v>
      </c>
      <c r="C64" s="4">
        <v>100</v>
      </c>
    </row>
    <row r="65" spans="1:3" ht="15.5" x14ac:dyDescent="0.35">
      <c r="A65" s="4" t="s">
        <v>7</v>
      </c>
      <c r="B65" s="73">
        <v>85.525227460711335</v>
      </c>
      <c r="C65" s="4">
        <v>100</v>
      </c>
    </row>
    <row r="66" spans="1:3" ht="15.5" x14ac:dyDescent="0.35">
      <c r="A66" s="4" t="s">
        <v>8</v>
      </c>
      <c r="B66" s="73">
        <v>85.525227460711335</v>
      </c>
      <c r="C66" s="4">
        <v>100</v>
      </c>
    </row>
    <row r="71" spans="1:3" ht="15.5" x14ac:dyDescent="0.35">
      <c r="A71" s="4"/>
      <c r="B71" s="76" t="s">
        <v>72</v>
      </c>
      <c r="C71" s="4"/>
    </row>
    <row r="72" spans="1:3" ht="15.5" x14ac:dyDescent="0.35">
      <c r="A72" s="4" t="s">
        <v>1</v>
      </c>
      <c r="B72" s="73">
        <v>122.95285359801488</v>
      </c>
      <c r="C72" s="4">
        <v>100</v>
      </c>
    </row>
    <row r="73" spans="1:3" ht="15.5" x14ac:dyDescent="0.35">
      <c r="A73" s="4" t="s">
        <v>5</v>
      </c>
      <c r="B73" s="73">
        <v>96.815550041356488</v>
      </c>
      <c r="C73" s="4">
        <v>100</v>
      </c>
    </row>
    <row r="74" spans="1:3" ht="15.5" x14ac:dyDescent="0.35">
      <c r="A74" s="4" t="s">
        <v>6</v>
      </c>
      <c r="B74" s="73">
        <v>96.815550041356488</v>
      </c>
      <c r="C74" s="4">
        <v>100</v>
      </c>
    </row>
    <row r="75" spans="1:3" ht="15.5" x14ac:dyDescent="0.35">
      <c r="A75" s="4" t="s">
        <v>2</v>
      </c>
      <c r="B75" s="73">
        <v>92.431761786600504</v>
      </c>
      <c r="C75" s="4">
        <v>100</v>
      </c>
    </row>
    <row r="76" spans="1:3" ht="15.5" x14ac:dyDescent="0.35">
      <c r="A76" s="4" t="s">
        <v>3</v>
      </c>
      <c r="B76" s="73">
        <v>92.431761786600504</v>
      </c>
      <c r="C76" s="4">
        <v>100</v>
      </c>
    </row>
    <row r="77" spans="1:3" ht="15.5" x14ac:dyDescent="0.35">
      <c r="A77" s="4" t="s">
        <v>4</v>
      </c>
      <c r="B77" s="73">
        <v>92.431761786600504</v>
      </c>
      <c r="C77" s="4">
        <v>100</v>
      </c>
    </row>
    <row r="78" spans="1:3" ht="15.5" x14ac:dyDescent="0.35">
      <c r="A78" s="4" t="s">
        <v>7</v>
      </c>
      <c r="B78" s="73">
        <v>85.525227460711335</v>
      </c>
      <c r="C78" s="4">
        <v>100</v>
      </c>
    </row>
    <row r="79" spans="1:3" ht="15.5" x14ac:dyDescent="0.35">
      <c r="A79" s="4" t="s">
        <v>8</v>
      </c>
      <c r="B79" s="73">
        <v>85.525227460711335</v>
      </c>
      <c r="C79" s="4">
        <v>100</v>
      </c>
    </row>
  </sheetData>
  <sortState xmlns:xlrd2="http://schemas.microsoft.com/office/spreadsheetml/2017/richdata2" ref="A72:C79">
    <sortCondition descending="1" ref="B72:B79"/>
  </sortState>
  <mergeCells count="4">
    <mergeCell ref="A17:B17"/>
    <mergeCell ref="C18:E18"/>
    <mergeCell ref="A37:B37"/>
    <mergeCell ref="C38:E38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2" tint="0.79998168889431442"/>
  </sheetPr>
  <dimension ref="A1:Q79"/>
  <sheetViews>
    <sheetView zoomScale="58" zoomScaleNormal="70" workbookViewId="0"/>
  </sheetViews>
  <sheetFormatPr defaultColWidth="8.7265625" defaultRowHeight="14.5" x14ac:dyDescent="0.35"/>
  <cols>
    <col min="1" max="1" width="41.7265625" customWidth="1"/>
    <col min="2" max="2" width="23.7265625" customWidth="1"/>
    <col min="3" max="5" width="29.81640625" customWidth="1"/>
    <col min="6" max="6" width="9.26953125" bestFit="1" customWidth="1"/>
    <col min="8" max="8" width="13.1796875" customWidth="1"/>
    <col min="14" max="14" width="12.26953125" customWidth="1"/>
    <col min="15" max="15" width="13.81640625" customWidth="1"/>
    <col min="16" max="16" width="15" customWidth="1"/>
  </cols>
  <sheetData>
    <row r="1" spans="1:17" s="4" customFormat="1" ht="15.5" x14ac:dyDescent="0.35">
      <c r="A1" s="147" t="s">
        <v>169</v>
      </c>
      <c r="B1" s="147"/>
      <c r="C1" s="123"/>
      <c r="D1" s="123"/>
      <c r="F1" s="150"/>
      <c r="N1" s="148" t="s">
        <v>324</v>
      </c>
    </row>
    <row r="2" spans="1:17" x14ac:dyDescent="0.35">
      <c r="A2" s="132" t="s">
        <v>142</v>
      </c>
      <c r="B2" s="131"/>
      <c r="C2" s="124"/>
      <c r="D2" s="124"/>
      <c r="F2" s="125"/>
    </row>
    <row r="3" spans="1:17" ht="21" x14ac:dyDescent="0.5">
      <c r="A3" s="131"/>
      <c r="B3" s="131"/>
      <c r="C3" s="124"/>
      <c r="D3" s="124"/>
      <c r="F3" s="125"/>
      <c r="J3" t="s">
        <v>74</v>
      </c>
      <c r="Q3" s="202"/>
    </row>
    <row r="4" spans="1:17" ht="39" customHeight="1" x14ac:dyDescent="0.35">
      <c r="A4" s="26"/>
      <c r="B4" s="55">
        <v>2021</v>
      </c>
      <c r="C4" s="55">
        <v>2022</v>
      </c>
      <c r="D4" s="245">
        <v>2023</v>
      </c>
      <c r="F4" s="55">
        <v>2021</v>
      </c>
      <c r="G4" s="55">
        <v>2022</v>
      </c>
      <c r="H4" s="245">
        <v>2023</v>
      </c>
      <c r="J4" s="55">
        <v>2021</v>
      </c>
      <c r="K4" s="55">
        <v>2022</v>
      </c>
      <c r="L4" s="245">
        <v>2023</v>
      </c>
      <c r="N4" s="201" t="s">
        <v>58</v>
      </c>
      <c r="O4" s="201" t="s">
        <v>59</v>
      </c>
      <c r="P4" s="228" t="s">
        <v>292</v>
      </c>
    </row>
    <row r="5" spans="1:17" ht="15.65" customHeight="1" x14ac:dyDescent="0.35">
      <c r="A5" s="5" t="s">
        <v>0</v>
      </c>
      <c r="B5" s="120">
        <v>7.5</v>
      </c>
      <c r="C5" s="120">
        <v>9.17</v>
      </c>
      <c r="D5" s="120">
        <v>9.17</v>
      </c>
      <c r="F5" s="73">
        <f>B5/$B$5*100</f>
        <v>100</v>
      </c>
      <c r="G5" s="73">
        <f>C5/$C$5*100</f>
        <v>100</v>
      </c>
      <c r="H5" s="73">
        <f>D5/$D$5*100</f>
        <v>100</v>
      </c>
      <c r="J5" s="73">
        <f>B5/$B$5*100</f>
        <v>100</v>
      </c>
      <c r="K5" s="73">
        <f>C5/$B$5*100</f>
        <v>122.26666666666665</v>
      </c>
      <c r="L5" s="73">
        <f>D5/$B$5*100</f>
        <v>122.26666666666665</v>
      </c>
      <c r="N5" s="73">
        <f>K5-J5</f>
        <v>22.266666666666652</v>
      </c>
      <c r="O5" s="74">
        <f>L5-K5</f>
        <v>0</v>
      </c>
      <c r="P5" s="74">
        <f>L5-J5</f>
        <v>22.266666666666652</v>
      </c>
    </row>
    <row r="6" spans="1:17" ht="15.65" customHeight="1" x14ac:dyDescent="0.35">
      <c r="A6" s="79"/>
      <c r="B6" s="115"/>
      <c r="C6" s="115"/>
      <c r="D6" s="115"/>
      <c r="F6" s="73"/>
      <c r="G6" s="73"/>
      <c r="H6" s="73"/>
      <c r="J6" s="73"/>
      <c r="K6" s="73"/>
      <c r="L6" s="73"/>
      <c r="N6" s="73"/>
      <c r="O6" s="74"/>
      <c r="P6" s="74"/>
    </row>
    <row r="7" spans="1:17" ht="15.65" customHeight="1" x14ac:dyDescent="0.35">
      <c r="A7" s="4" t="s">
        <v>60</v>
      </c>
      <c r="B7" s="120">
        <v>9.1999999999999993</v>
      </c>
      <c r="C7" s="120">
        <v>13.5</v>
      </c>
      <c r="D7" s="120">
        <v>13.5</v>
      </c>
      <c r="F7" s="73">
        <f t="shared" ref="F7:F14" si="0">B7/$B$5*100</f>
        <v>122.66666666666666</v>
      </c>
      <c r="G7" s="73">
        <f t="shared" ref="G7:G14" si="1">C7/$C$5*100</f>
        <v>147.21919302071973</v>
      </c>
      <c r="H7" s="73">
        <f t="shared" ref="H7:H14" si="2">D7/$D$5*100</f>
        <v>147.21919302071973</v>
      </c>
      <c r="J7" s="73">
        <f t="shared" ref="J7:K14" si="3">B7/$B$5*100</f>
        <v>122.66666666666666</v>
      </c>
      <c r="K7" s="73">
        <f t="shared" si="3"/>
        <v>180</v>
      </c>
      <c r="L7" s="73">
        <f t="shared" ref="L7:L14" si="4">D7/$B$5*100</f>
        <v>180</v>
      </c>
      <c r="N7" s="73">
        <f t="shared" ref="N7:O14" si="5">K7-J7</f>
        <v>57.333333333333343</v>
      </c>
      <c r="O7" s="74">
        <f>L7-K7</f>
        <v>0</v>
      </c>
      <c r="P7" s="74">
        <f t="shared" ref="P7:P14" si="6">L7-J7</f>
        <v>57.333333333333343</v>
      </c>
    </row>
    <row r="8" spans="1:17" ht="15.65" customHeight="1" x14ac:dyDescent="0.35">
      <c r="A8" s="4" t="s">
        <v>61</v>
      </c>
      <c r="B8" s="120">
        <v>5.43</v>
      </c>
      <c r="C8" s="120">
        <v>8.07</v>
      </c>
      <c r="D8" s="120">
        <v>8.07</v>
      </c>
      <c r="F8" s="73">
        <f t="shared" si="0"/>
        <v>72.399999999999991</v>
      </c>
      <c r="G8" s="73">
        <f t="shared" si="1"/>
        <v>88.004362050163579</v>
      </c>
      <c r="H8" s="73">
        <f>D8/$D$5*100</f>
        <v>88.004362050163579</v>
      </c>
      <c r="J8" s="73">
        <f t="shared" si="3"/>
        <v>72.399999999999991</v>
      </c>
      <c r="K8" s="73">
        <f t="shared" si="3"/>
        <v>107.60000000000001</v>
      </c>
      <c r="L8" s="73">
        <f t="shared" si="4"/>
        <v>107.60000000000001</v>
      </c>
      <c r="N8" s="73">
        <f t="shared" si="5"/>
        <v>35.200000000000017</v>
      </c>
      <c r="O8" s="74">
        <f t="shared" si="5"/>
        <v>0</v>
      </c>
      <c r="P8" s="74">
        <f t="shared" si="6"/>
        <v>35.200000000000017</v>
      </c>
    </row>
    <row r="9" spans="1:17" ht="15.65" customHeight="1" x14ac:dyDescent="0.35">
      <c r="A9" s="4" t="s">
        <v>62</v>
      </c>
      <c r="B9" s="120">
        <v>5.43</v>
      </c>
      <c r="C9" s="120">
        <v>8.07</v>
      </c>
      <c r="D9" s="120">
        <v>8.07</v>
      </c>
      <c r="F9" s="73">
        <f t="shared" si="0"/>
        <v>72.399999999999991</v>
      </c>
      <c r="G9" s="73">
        <f t="shared" si="1"/>
        <v>88.004362050163579</v>
      </c>
      <c r="H9" s="73">
        <f t="shared" si="2"/>
        <v>88.004362050163579</v>
      </c>
      <c r="J9" s="73">
        <f t="shared" si="3"/>
        <v>72.399999999999991</v>
      </c>
      <c r="K9" s="73">
        <f t="shared" si="3"/>
        <v>107.60000000000001</v>
      </c>
      <c r="L9" s="73">
        <f t="shared" si="4"/>
        <v>107.60000000000001</v>
      </c>
      <c r="N9" s="73">
        <f t="shared" si="5"/>
        <v>35.200000000000017</v>
      </c>
      <c r="O9" s="74">
        <f t="shared" si="5"/>
        <v>0</v>
      </c>
      <c r="P9" s="74">
        <f t="shared" si="6"/>
        <v>35.200000000000017</v>
      </c>
    </row>
    <row r="10" spans="1:17" ht="15.65" customHeight="1" x14ac:dyDescent="0.35">
      <c r="A10" s="4" t="s">
        <v>63</v>
      </c>
      <c r="B10" s="120">
        <v>5.43</v>
      </c>
      <c r="C10" s="120">
        <v>8.07</v>
      </c>
      <c r="D10" s="120">
        <v>8.07</v>
      </c>
      <c r="F10" s="73">
        <f t="shared" si="0"/>
        <v>72.399999999999991</v>
      </c>
      <c r="G10" s="73">
        <f t="shared" si="1"/>
        <v>88.004362050163579</v>
      </c>
      <c r="H10" s="73">
        <f t="shared" si="2"/>
        <v>88.004362050163579</v>
      </c>
      <c r="J10" s="73">
        <f t="shared" si="3"/>
        <v>72.399999999999991</v>
      </c>
      <c r="K10" s="73">
        <f t="shared" si="3"/>
        <v>107.60000000000001</v>
      </c>
      <c r="L10" s="73">
        <f t="shared" si="4"/>
        <v>107.60000000000001</v>
      </c>
      <c r="N10" s="73">
        <f t="shared" si="5"/>
        <v>35.200000000000017</v>
      </c>
      <c r="O10" s="74">
        <f t="shared" si="5"/>
        <v>0</v>
      </c>
      <c r="P10" s="74">
        <f t="shared" si="6"/>
        <v>35.200000000000017</v>
      </c>
    </row>
    <row r="11" spans="1:17" ht="15.65" customHeight="1" x14ac:dyDescent="0.35">
      <c r="A11" s="4" t="s">
        <v>64</v>
      </c>
      <c r="B11" s="120">
        <v>10.57</v>
      </c>
      <c r="C11" s="120">
        <v>7.43</v>
      </c>
      <c r="D11" s="120">
        <v>7.43</v>
      </c>
      <c r="F11" s="73">
        <f t="shared" si="0"/>
        <v>140.93333333333334</v>
      </c>
      <c r="G11" s="73">
        <f t="shared" si="1"/>
        <v>81.025081788440573</v>
      </c>
      <c r="H11" s="73">
        <f t="shared" si="2"/>
        <v>81.025081788440573</v>
      </c>
      <c r="J11" s="73">
        <f t="shared" si="3"/>
        <v>140.93333333333334</v>
      </c>
      <c r="K11" s="73">
        <f t="shared" si="3"/>
        <v>99.066666666666663</v>
      </c>
      <c r="L11" s="73">
        <f t="shared" si="4"/>
        <v>99.066666666666663</v>
      </c>
      <c r="N11" s="73">
        <f t="shared" si="5"/>
        <v>-41.866666666666674</v>
      </c>
      <c r="O11" s="74">
        <f t="shared" si="5"/>
        <v>0</v>
      </c>
      <c r="P11" s="74">
        <f t="shared" si="6"/>
        <v>-41.866666666666674</v>
      </c>
    </row>
    <row r="12" spans="1:17" ht="15.65" customHeight="1" x14ac:dyDescent="0.35">
      <c r="A12" s="4" t="s">
        <v>65</v>
      </c>
      <c r="B12" s="120">
        <v>10.57</v>
      </c>
      <c r="C12" s="120">
        <v>7.43</v>
      </c>
      <c r="D12" s="120">
        <v>7.43</v>
      </c>
      <c r="F12" s="73">
        <f t="shared" si="0"/>
        <v>140.93333333333334</v>
      </c>
      <c r="G12" s="73">
        <f t="shared" si="1"/>
        <v>81.025081788440573</v>
      </c>
      <c r="H12" s="73">
        <f t="shared" si="2"/>
        <v>81.025081788440573</v>
      </c>
      <c r="J12" s="73">
        <f t="shared" si="3"/>
        <v>140.93333333333334</v>
      </c>
      <c r="K12" s="73">
        <f t="shared" si="3"/>
        <v>99.066666666666663</v>
      </c>
      <c r="L12" s="73">
        <f t="shared" si="4"/>
        <v>99.066666666666663</v>
      </c>
      <c r="N12" s="73">
        <f t="shared" si="5"/>
        <v>-41.866666666666674</v>
      </c>
      <c r="O12" s="74">
        <f t="shared" si="5"/>
        <v>0</v>
      </c>
      <c r="P12" s="74">
        <f t="shared" si="6"/>
        <v>-41.866666666666674</v>
      </c>
    </row>
    <row r="13" spans="1:17" ht="15.65" customHeight="1" x14ac:dyDescent="0.35">
      <c r="A13" s="4" t="s">
        <v>66</v>
      </c>
      <c r="B13" s="120">
        <v>5.86</v>
      </c>
      <c r="C13" s="120">
        <v>7.15</v>
      </c>
      <c r="D13" s="120">
        <v>7.15</v>
      </c>
      <c r="F13" s="73">
        <f t="shared" si="0"/>
        <v>78.133333333333326</v>
      </c>
      <c r="G13" s="73">
        <f t="shared" si="1"/>
        <v>77.97164667393676</v>
      </c>
      <c r="H13" s="73">
        <f t="shared" si="2"/>
        <v>77.97164667393676</v>
      </c>
      <c r="J13" s="73">
        <f t="shared" si="3"/>
        <v>78.133333333333326</v>
      </c>
      <c r="K13" s="73">
        <f t="shared" si="3"/>
        <v>95.333333333333343</v>
      </c>
      <c r="L13" s="73">
        <f t="shared" si="4"/>
        <v>95.333333333333343</v>
      </c>
      <c r="N13" s="73">
        <f t="shared" si="5"/>
        <v>17.200000000000017</v>
      </c>
      <c r="O13" s="74">
        <f t="shared" si="5"/>
        <v>0</v>
      </c>
      <c r="P13" s="74">
        <f t="shared" si="6"/>
        <v>17.200000000000017</v>
      </c>
    </row>
    <row r="14" spans="1:17" ht="15.65" customHeight="1" x14ac:dyDescent="0.35">
      <c r="A14" s="4" t="s">
        <v>67</v>
      </c>
      <c r="B14" s="120">
        <v>5.86</v>
      </c>
      <c r="C14" s="120">
        <v>7.15</v>
      </c>
      <c r="D14" s="120">
        <v>7.15</v>
      </c>
      <c r="F14" s="73">
        <f t="shared" si="0"/>
        <v>78.133333333333326</v>
      </c>
      <c r="G14" s="73">
        <f t="shared" si="1"/>
        <v>77.97164667393676</v>
      </c>
      <c r="H14" s="73">
        <f t="shared" si="2"/>
        <v>77.97164667393676</v>
      </c>
      <c r="J14" s="73">
        <f t="shared" si="3"/>
        <v>78.133333333333326</v>
      </c>
      <c r="K14" s="73">
        <f t="shared" si="3"/>
        <v>95.333333333333343</v>
      </c>
      <c r="L14" s="73">
        <f t="shared" si="4"/>
        <v>95.333333333333343</v>
      </c>
      <c r="N14" s="73">
        <f t="shared" si="5"/>
        <v>17.200000000000017</v>
      </c>
      <c r="O14" s="74">
        <f t="shared" si="5"/>
        <v>0</v>
      </c>
      <c r="P14" s="74">
        <f t="shared" si="6"/>
        <v>17.200000000000017</v>
      </c>
    </row>
    <row r="15" spans="1:17" ht="14.5" customHeight="1" x14ac:dyDescent="0.35">
      <c r="H15" s="73"/>
      <c r="I15" s="73"/>
    </row>
    <row r="16" spans="1:17" ht="14.5" customHeight="1" x14ac:dyDescent="0.35"/>
    <row r="17" spans="1:5" ht="14.5" customHeight="1" x14ac:dyDescent="0.35">
      <c r="A17" s="267" t="s">
        <v>151</v>
      </c>
      <c r="B17" s="267"/>
      <c r="C17" s="162"/>
      <c r="D17" s="162"/>
      <c r="E17" s="149"/>
    </row>
    <row r="18" spans="1:5" x14ac:dyDescent="0.35">
      <c r="A18" s="163"/>
      <c r="B18" s="163"/>
      <c r="C18" s="268" t="s">
        <v>111</v>
      </c>
      <c r="D18" s="268"/>
      <c r="E18" s="268"/>
    </row>
    <row r="19" spans="1:5" x14ac:dyDescent="0.35">
      <c r="A19" s="163"/>
      <c r="B19" s="163"/>
      <c r="C19" s="164" t="s">
        <v>112</v>
      </c>
      <c r="D19" s="164" t="s">
        <v>113</v>
      </c>
      <c r="E19" s="165" t="s">
        <v>114</v>
      </c>
    </row>
    <row r="20" spans="1:5" ht="65" x14ac:dyDescent="0.35">
      <c r="A20" s="163"/>
      <c r="B20" s="166" t="s">
        <v>162</v>
      </c>
      <c r="C20" s="167" t="s">
        <v>170</v>
      </c>
      <c r="D20" s="167" t="s">
        <v>153</v>
      </c>
      <c r="E20" s="167" t="s">
        <v>171</v>
      </c>
    </row>
    <row r="21" spans="1:5" ht="65" x14ac:dyDescent="0.35">
      <c r="A21" s="163"/>
      <c r="B21" s="166" t="s">
        <v>119</v>
      </c>
      <c r="C21" s="167" t="s">
        <v>172</v>
      </c>
      <c r="D21" s="167" t="s">
        <v>166</v>
      </c>
      <c r="E21" s="167" t="s">
        <v>173</v>
      </c>
    </row>
    <row r="22" spans="1:5" ht="26" x14ac:dyDescent="0.35">
      <c r="A22" s="163"/>
      <c r="B22" s="163" t="s">
        <v>158</v>
      </c>
      <c r="C22" s="164" t="s">
        <v>159</v>
      </c>
      <c r="D22" s="164" t="s">
        <v>159</v>
      </c>
      <c r="E22" s="164" t="s">
        <v>159</v>
      </c>
    </row>
    <row r="23" spans="1:5" ht="39" x14ac:dyDescent="0.35">
      <c r="A23" s="163"/>
      <c r="B23" s="163" t="s">
        <v>168</v>
      </c>
      <c r="C23" s="167" t="s">
        <v>126</v>
      </c>
      <c r="D23" s="167" t="s">
        <v>126</v>
      </c>
      <c r="E23" s="167" t="s">
        <v>126</v>
      </c>
    </row>
    <row r="24" spans="1:5" ht="26" x14ac:dyDescent="0.35">
      <c r="A24" s="163"/>
      <c r="B24" s="163" t="s">
        <v>127</v>
      </c>
      <c r="C24" s="164" t="s">
        <v>147</v>
      </c>
      <c r="D24" s="164" t="s">
        <v>147</v>
      </c>
      <c r="E24" s="165" t="s">
        <v>129</v>
      </c>
    </row>
    <row r="25" spans="1:5" x14ac:dyDescent="0.35">
      <c r="A25" s="163"/>
      <c r="B25" s="163"/>
      <c r="C25" s="164"/>
      <c r="D25" s="164"/>
      <c r="E25" s="168"/>
    </row>
    <row r="26" spans="1:5" x14ac:dyDescent="0.35">
      <c r="A26" s="166" t="s">
        <v>9</v>
      </c>
      <c r="B26" s="169" t="s">
        <v>92</v>
      </c>
      <c r="C26" s="167">
        <v>570.49249999999995</v>
      </c>
      <c r="D26" s="170">
        <v>7606.2674999999999</v>
      </c>
      <c r="E26" s="171">
        <f>C26/D26</f>
        <v>7.5002949869959215E-2</v>
      </c>
    </row>
    <row r="27" spans="1:5" x14ac:dyDescent="0.35">
      <c r="A27" s="163"/>
      <c r="B27" s="163"/>
      <c r="C27" s="163"/>
      <c r="D27" s="167"/>
      <c r="E27" s="171"/>
    </row>
    <row r="28" spans="1:5" x14ac:dyDescent="0.35">
      <c r="A28" s="172" t="s">
        <v>130</v>
      </c>
      <c r="B28" s="173" t="s">
        <v>60</v>
      </c>
      <c r="C28" s="167">
        <v>157.54230000000001</v>
      </c>
      <c r="D28" s="170">
        <v>1711.8590999999999</v>
      </c>
      <c r="E28" s="171">
        <f>C28/D28</f>
        <v>9.2029945688871254E-2</v>
      </c>
    </row>
    <row r="29" spans="1:5" x14ac:dyDescent="0.35">
      <c r="A29" s="168"/>
      <c r="B29" s="168"/>
      <c r="C29" s="167"/>
      <c r="D29" s="167"/>
      <c r="E29" s="171"/>
    </row>
    <row r="30" spans="1:5" x14ac:dyDescent="0.35">
      <c r="A30" s="172" t="s">
        <v>131</v>
      </c>
      <c r="B30" s="173" t="s">
        <v>132</v>
      </c>
      <c r="C30" s="167">
        <v>152.21780000000001</v>
      </c>
      <c r="D30" s="170">
        <v>2808.4555999999998</v>
      </c>
      <c r="E30" s="171">
        <f t="shared" ref="E30:E34" si="7">C30/D30</f>
        <v>5.4199824273526001E-2</v>
      </c>
    </row>
    <row r="31" spans="1:5" x14ac:dyDescent="0.35">
      <c r="A31" s="168"/>
      <c r="B31" s="168"/>
      <c r="C31" s="167"/>
      <c r="D31" s="167"/>
      <c r="E31" s="171"/>
    </row>
    <row r="32" spans="1:5" x14ac:dyDescent="0.35">
      <c r="A32" s="172" t="s">
        <v>133</v>
      </c>
      <c r="B32" s="173" t="s">
        <v>134</v>
      </c>
      <c r="C32" s="167">
        <v>179.3553</v>
      </c>
      <c r="D32" s="170">
        <v>1697.3715</v>
      </c>
      <c r="E32" s="171">
        <f t="shared" si="7"/>
        <v>0.10566649669798274</v>
      </c>
    </row>
    <row r="33" spans="1:5" x14ac:dyDescent="0.35">
      <c r="A33" s="168"/>
      <c r="B33" s="163"/>
      <c r="C33" s="167"/>
      <c r="D33" s="167"/>
      <c r="E33" s="171"/>
    </row>
    <row r="34" spans="1:5" x14ac:dyDescent="0.35">
      <c r="A34" s="172" t="s">
        <v>135</v>
      </c>
      <c r="B34" s="173" t="s">
        <v>136</v>
      </c>
      <c r="C34" s="167">
        <v>81.377099999999999</v>
      </c>
      <c r="D34" s="170">
        <v>1388.5812000000001</v>
      </c>
      <c r="E34" s="171">
        <f t="shared" si="7"/>
        <v>5.8604495005405516E-2</v>
      </c>
    </row>
    <row r="35" spans="1:5" x14ac:dyDescent="0.35">
      <c r="A35" s="168"/>
      <c r="B35" s="163"/>
      <c r="C35" s="167"/>
      <c r="D35" s="167"/>
      <c r="E35" s="168"/>
    </row>
    <row r="36" spans="1:5" x14ac:dyDescent="0.35">
      <c r="A36" s="149"/>
      <c r="B36" s="187"/>
      <c r="C36" s="118"/>
      <c r="D36" s="118"/>
      <c r="E36" s="149"/>
    </row>
    <row r="37" spans="1:5" x14ac:dyDescent="0.35">
      <c r="A37" s="264" t="s">
        <v>151</v>
      </c>
      <c r="B37" s="264"/>
      <c r="C37" s="162"/>
      <c r="D37" s="162"/>
      <c r="E37" s="149"/>
    </row>
    <row r="38" spans="1:5" x14ac:dyDescent="0.35">
      <c r="A38" s="163"/>
      <c r="B38" s="163"/>
      <c r="C38" s="269" t="s">
        <v>137</v>
      </c>
      <c r="D38" s="265"/>
      <c r="E38" s="266"/>
    </row>
    <row r="39" spans="1:5" x14ac:dyDescent="0.35">
      <c r="A39" s="163"/>
      <c r="B39" s="163"/>
      <c r="C39" s="164" t="s">
        <v>112</v>
      </c>
      <c r="D39" s="164" t="s">
        <v>113</v>
      </c>
      <c r="E39" s="165" t="s">
        <v>114</v>
      </c>
    </row>
    <row r="40" spans="1:5" ht="65" x14ac:dyDescent="0.35">
      <c r="A40" s="163"/>
      <c r="B40" s="166" t="s">
        <v>162</v>
      </c>
      <c r="C40" s="167" t="s">
        <v>170</v>
      </c>
      <c r="D40" s="167" t="s">
        <v>153</v>
      </c>
      <c r="E40" s="167" t="s">
        <v>171</v>
      </c>
    </row>
    <row r="41" spans="1:5" ht="52" x14ac:dyDescent="0.35">
      <c r="A41" s="163"/>
      <c r="B41" s="166" t="s">
        <v>119</v>
      </c>
      <c r="C41" s="167" t="s">
        <v>172</v>
      </c>
      <c r="D41" s="167" t="s">
        <v>166</v>
      </c>
      <c r="E41" s="167" t="s">
        <v>173</v>
      </c>
    </row>
    <row r="42" spans="1:5" ht="26" x14ac:dyDescent="0.35">
      <c r="A42" s="163"/>
      <c r="B42" s="163" t="s">
        <v>158</v>
      </c>
      <c r="C42" s="164" t="s">
        <v>159</v>
      </c>
      <c r="D42" s="164" t="s">
        <v>159</v>
      </c>
      <c r="E42" s="164" t="s">
        <v>159</v>
      </c>
    </row>
    <row r="43" spans="1:5" ht="39" x14ac:dyDescent="0.35">
      <c r="A43" s="163"/>
      <c r="B43" s="163" t="s">
        <v>168</v>
      </c>
      <c r="C43" s="167" t="s">
        <v>126</v>
      </c>
      <c r="D43" s="167" t="s">
        <v>126</v>
      </c>
      <c r="E43" s="167" t="s">
        <v>126</v>
      </c>
    </row>
    <row r="44" spans="1:5" ht="26" x14ac:dyDescent="0.35">
      <c r="A44" s="163"/>
      <c r="B44" s="163" t="s">
        <v>127</v>
      </c>
      <c r="C44" s="164" t="s">
        <v>147</v>
      </c>
      <c r="D44" s="164" t="s">
        <v>147</v>
      </c>
      <c r="E44" s="165" t="s">
        <v>129</v>
      </c>
    </row>
    <row r="45" spans="1:5" x14ac:dyDescent="0.35">
      <c r="A45" s="163"/>
      <c r="B45" s="163"/>
      <c r="C45" s="164"/>
      <c r="D45" s="164"/>
      <c r="E45" s="168"/>
    </row>
    <row r="46" spans="1:5" x14ac:dyDescent="0.35">
      <c r="A46" s="166" t="s">
        <v>9</v>
      </c>
      <c r="B46" s="179" t="s">
        <v>92</v>
      </c>
      <c r="C46" s="180">
        <v>717.0286000000001</v>
      </c>
      <c r="D46" s="180">
        <v>7818.4175999999998</v>
      </c>
      <c r="E46" s="181">
        <f>C46/D46</f>
        <v>9.1710194656269076E-2</v>
      </c>
    </row>
    <row r="47" spans="1:5" x14ac:dyDescent="0.35">
      <c r="A47" s="163"/>
      <c r="B47" s="163"/>
      <c r="C47" s="182"/>
      <c r="D47" s="180"/>
      <c r="E47" s="167"/>
    </row>
    <row r="48" spans="1:5" x14ac:dyDescent="0.35">
      <c r="A48" s="183" t="s">
        <v>130</v>
      </c>
      <c r="B48" s="184" t="s">
        <v>60</v>
      </c>
      <c r="C48" s="180">
        <v>272.94400000000002</v>
      </c>
      <c r="D48" s="180">
        <v>2021.8393000000001</v>
      </c>
      <c r="E48" s="181">
        <f>C48/D48</f>
        <v>0.13499787050335801</v>
      </c>
    </row>
    <row r="49" spans="1:5" x14ac:dyDescent="0.35">
      <c r="A49" s="185"/>
      <c r="B49" s="185"/>
      <c r="C49" s="180"/>
      <c r="D49" s="180"/>
      <c r="E49" s="167"/>
    </row>
    <row r="50" spans="1:5" x14ac:dyDescent="0.35">
      <c r="A50" s="183" t="s">
        <v>131</v>
      </c>
      <c r="B50" s="184" t="s">
        <v>132</v>
      </c>
      <c r="C50" s="180">
        <v>218.3674</v>
      </c>
      <c r="D50" s="180">
        <v>2705.1538</v>
      </c>
      <c r="E50" s="181">
        <f>C50/D50</f>
        <v>8.0722730071761534E-2</v>
      </c>
    </row>
    <row r="51" spans="1:5" x14ac:dyDescent="0.35">
      <c r="A51" s="185"/>
      <c r="B51" s="185"/>
      <c r="C51" s="180"/>
      <c r="D51" s="180"/>
      <c r="E51" s="167"/>
    </row>
    <row r="52" spans="1:5" x14ac:dyDescent="0.35">
      <c r="A52" s="183" t="s">
        <v>133</v>
      </c>
      <c r="B52" s="184" t="s">
        <v>134</v>
      </c>
      <c r="C52" s="180">
        <v>123.7405</v>
      </c>
      <c r="D52" s="180">
        <v>1664.4648000000002</v>
      </c>
      <c r="E52" s="181">
        <f>C52/D52</f>
        <v>7.4342515383924002E-2</v>
      </c>
    </row>
    <row r="53" spans="1:5" x14ac:dyDescent="0.35">
      <c r="A53" s="168"/>
      <c r="B53" s="163"/>
      <c r="C53" s="180"/>
      <c r="D53" s="180"/>
      <c r="E53" s="167"/>
    </row>
    <row r="54" spans="1:5" x14ac:dyDescent="0.35">
      <c r="A54" s="183" t="s">
        <v>135</v>
      </c>
      <c r="B54" s="184" t="s">
        <v>136</v>
      </c>
      <c r="C54" s="180">
        <v>101.97669999999999</v>
      </c>
      <c r="D54" s="180">
        <v>1426.9597000000001</v>
      </c>
      <c r="E54" s="181">
        <f>C54/D54</f>
        <v>7.1464316756808186E-2</v>
      </c>
    </row>
    <row r="55" spans="1:5" x14ac:dyDescent="0.35">
      <c r="A55" s="168"/>
      <c r="B55" s="163"/>
      <c r="C55" s="167"/>
      <c r="D55" s="167"/>
      <c r="E55" s="168"/>
    </row>
    <row r="56" spans="1:5" x14ac:dyDescent="0.35">
      <c r="A56" s="149"/>
      <c r="B56" s="187"/>
      <c r="C56" s="162"/>
      <c r="D56" s="149"/>
      <c r="E56" s="149"/>
    </row>
    <row r="58" spans="1:5" ht="15.5" x14ac:dyDescent="0.35">
      <c r="A58" s="4"/>
      <c r="B58" s="76" t="s">
        <v>71</v>
      </c>
      <c r="C58" s="4"/>
    </row>
    <row r="59" spans="1:5" ht="15.5" x14ac:dyDescent="0.35">
      <c r="A59" s="4" t="s">
        <v>1</v>
      </c>
      <c r="B59" s="73">
        <v>147.21919302071973</v>
      </c>
      <c r="C59" s="4">
        <v>100</v>
      </c>
    </row>
    <row r="60" spans="1:5" ht="15.5" x14ac:dyDescent="0.35">
      <c r="A60" s="4" t="s">
        <v>2</v>
      </c>
      <c r="B60" s="73">
        <v>88.004362050163579</v>
      </c>
      <c r="C60" s="4">
        <v>100</v>
      </c>
    </row>
    <row r="61" spans="1:5" ht="15.5" x14ac:dyDescent="0.35">
      <c r="A61" s="4" t="s">
        <v>3</v>
      </c>
      <c r="B61" s="73">
        <v>88.004362050163579</v>
      </c>
      <c r="C61" s="4">
        <v>100</v>
      </c>
    </row>
    <row r="62" spans="1:5" ht="15.5" x14ac:dyDescent="0.35">
      <c r="A62" s="4" t="s">
        <v>4</v>
      </c>
      <c r="B62" s="73">
        <v>88.004362050163579</v>
      </c>
      <c r="C62" s="4">
        <v>100</v>
      </c>
    </row>
    <row r="63" spans="1:5" ht="15.5" x14ac:dyDescent="0.35">
      <c r="A63" s="4" t="s">
        <v>5</v>
      </c>
      <c r="B63" s="73">
        <v>81.025081788440573</v>
      </c>
      <c r="C63" s="4">
        <v>100</v>
      </c>
    </row>
    <row r="64" spans="1:5" ht="15.5" x14ac:dyDescent="0.35">
      <c r="A64" s="4" t="s">
        <v>6</v>
      </c>
      <c r="B64" s="73">
        <v>81.025081788440573</v>
      </c>
      <c r="C64" s="4">
        <v>100</v>
      </c>
    </row>
    <row r="65" spans="1:3" ht="15.5" x14ac:dyDescent="0.35">
      <c r="A65" s="4" t="s">
        <v>7</v>
      </c>
      <c r="B65" s="73">
        <v>77.97164667393676</v>
      </c>
      <c r="C65" s="4">
        <v>100</v>
      </c>
    </row>
    <row r="66" spans="1:3" ht="15.5" x14ac:dyDescent="0.35">
      <c r="A66" s="4" t="s">
        <v>8</v>
      </c>
      <c r="B66" s="73">
        <v>77.97164667393676</v>
      </c>
      <c r="C66" s="4">
        <v>100</v>
      </c>
    </row>
    <row r="71" spans="1:3" ht="15.5" x14ac:dyDescent="0.35">
      <c r="A71" s="4"/>
      <c r="B71" s="76" t="s">
        <v>72</v>
      </c>
      <c r="C71" s="4"/>
    </row>
    <row r="72" spans="1:3" ht="15.5" x14ac:dyDescent="0.35">
      <c r="A72" s="4" t="s">
        <v>1</v>
      </c>
      <c r="B72" s="73">
        <v>147.21919302071973</v>
      </c>
      <c r="C72" s="4">
        <v>100</v>
      </c>
    </row>
    <row r="73" spans="1:3" ht="15.5" x14ac:dyDescent="0.35">
      <c r="A73" s="4" t="s">
        <v>2</v>
      </c>
      <c r="B73" s="73">
        <v>88.004362050163579</v>
      </c>
      <c r="C73" s="4">
        <v>100</v>
      </c>
    </row>
    <row r="74" spans="1:3" ht="15.5" x14ac:dyDescent="0.35">
      <c r="A74" s="4" t="s">
        <v>3</v>
      </c>
      <c r="B74" s="73">
        <v>88.004362050163579</v>
      </c>
      <c r="C74" s="4">
        <v>100</v>
      </c>
    </row>
    <row r="75" spans="1:3" ht="15.5" x14ac:dyDescent="0.35">
      <c r="A75" s="4" t="s">
        <v>4</v>
      </c>
      <c r="B75" s="73">
        <v>88.004362050163579</v>
      </c>
      <c r="C75" s="4">
        <v>100</v>
      </c>
    </row>
    <row r="76" spans="1:3" ht="15.5" x14ac:dyDescent="0.35">
      <c r="A76" s="4" t="s">
        <v>5</v>
      </c>
      <c r="B76" s="73">
        <v>81.025081788440573</v>
      </c>
      <c r="C76" s="4">
        <v>100</v>
      </c>
    </row>
    <row r="77" spans="1:3" ht="15.5" x14ac:dyDescent="0.35">
      <c r="A77" s="4" t="s">
        <v>6</v>
      </c>
      <c r="B77" s="73">
        <v>81.025081788440573</v>
      </c>
      <c r="C77" s="4">
        <v>100</v>
      </c>
    </row>
    <row r="78" spans="1:3" ht="15.5" x14ac:dyDescent="0.35">
      <c r="A78" s="4" t="s">
        <v>7</v>
      </c>
      <c r="B78" s="73">
        <v>77.97164667393676</v>
      </c>
      <c r="C78" s="4">
        <v>100</v>
      </c>
    </row>
    <row r="79" spans="1:3" ht="15.5" x14ac:dyDescent="0.35">
      <c r="A79" s="4" t="s">
        <v>8</v>
      </c>
      <c r="B79" s="73">
        <v>77.97164667393676</v>
      </c>
      <c r="C79" s="4">
        <v>100</v>
      </c>
    </row>
  </sheetData>
  <sortState xmlns:xlrd2="http://schemas.microsoft.com/office/spreadsheetml/2017/richdata2" ref="A72:C79">
    <sortCondition descending="1" ref="B72:B79"/>
  </sortState>
  <mergeCells count="4">
    <mergeCell ref="A17:B17"/>
    <mergeCell ref="C18:E18"/>
    <mergeCell ref="A37:B37"/>
    <mergeCell ref="C38:E38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2" tint="0.79998168889431442"/>
  </sheetPr>
  <dimension ref="A1:V52"/>
  <sheetViews>
    <sheetView zoomScale="85" zoomScaleNormal="85" workbookViewId="0"/>
  </sheetViews>
  <sheetFormatPr defaultRowHeight="14.5" x14ac:dyDescent="0.35"/>
  <cols>
    <col min="1" max="1" width="19.453125" customWidth="1"/>
    <col min="2" max="2" width="11.453125" customWidth="1"/>
    <col min="3" max="3" width="16.1796875" customWidth="1"/>
    <col min="4" max="4" width="10.7265625" customWidth="1"/>
    <col min="5" max="5" width="12.54296875" customWidth="1"/>
    <col min="6" max="6" width="16.08984375" customWidth="1"/>
    <col min="7" max="7" width="10.7265625" customWidth="1"/>
    <col min="8" max="8" width="12" customWidth="1"/>
    <col min="9" max="9" width="16" customWidth="1"/>
    <col min="14" max="14" width="13.36328125" customWidth="1"/>
    <col min="15" max="15" width="15.81640625" customWidth="1"/>
    <col min="16" max="16" width="13" customWidth="1"/>
  </cols>
  <sheetData>
    <row r="1" spans="1:22" s="4" customFormat="1" ht="18.5" x14ac:dyDescent="0.45">
      <c r="A1" s="26" t="s">
        <v>48</v>
      </c>
      <c r="B1" s="5" t="s">
        <v>174</v>
      </c>
      <c r="G1" s="26"/>
      <c r="Q1" s="227"/>
      <c r="R1" s="227"/>
      <c r="S1" s="227"/>
      <c r="T1" s="227"/>
      <c r="U1" s="227"/>
      <c r="V1" s="227"/>
    </row>
    <row r="2" spans="1:22" ht="15.5" x14ac:dyDescent="0.35">
      <c r="G2" s="26"/>
    </row>
    <row r="3" spans="1:22" ht="15.5" x14ac:dyDescent="0.35">
      <c r="A3" s="4"/>
      <c r="B3" s="4"/>
      <c r="C3" s="4"/>
      <c r="D3" s="4"/>
      <c r="F3" s="4"/>
      <c r="G3" s="4"/>
      <c r="H3" s="4"/>
      <c r="J3" s="4" t="s">
        <v>74</v>
      </c>
      <c r="K3" s="4"/>
      <c r="L3" s="4"/>
      <c r="N3" s="4"/>
    </row>
    <row r="4" spans="1:22" ht="35.15" customHeight="1" x14ac:dyDescent="0.35">
      <c r="A4" s="4"/>
      <c r="B4" s="55">
        <v>2021</v>
      </c>
      <c r="C4" s="55">
        <v>2022</v>
      </c>
      <c r="D4" s="55">
        <v>2023</v>
      </c>
      <c r="F4" s="55">
        <v>2021</v>
      </c>
      <c r="G4" s="55">
        <v>2022</v>
      </c>
      <c r="H4" s="55">
        <v>2023</v>
      </c>
      <c r="J4" s="55">
        <v>2021</v>
      </c>
      <c r="K4" s="55">
        <v>2022</v>
      </c>
      <c r="L4" s="55">
        <v>2023</v>
      </c>
      <c r="N4" s="201" t="s">
        <v>58</v>
      </c>
      <c r="O4" s="201" t="s">
        <v>59</v>
      </c>
      <c r="P4" s="228" t="s">
        <v>292</v>
      </c>
    </row>
    <row r="5" spans="1:22" ht="15.5" x14ac:dyDescent="0.35">
      <c r="A5" s="25" t="s">
        <v>0</v>
      </c>
      <c r="B5" s="117">
        <v>1.4463015033326627</v>
      </c>
      <c r="C5" s="117">
        <v>1.7602232305980716</v>
      </c>
      <c r="D5" s="205">
        <v>1.8223399631010326</v>
      </c>
      <c r="F5" s="73">
        <f>B5/$B$5*100</f>
        <v>100</v>
      </c>
      <c r="G5" s="73">
        <f>C5/$C$5*100</f>
        <v>100</v>
      </c>
      <c r="H5" s="73">
        <f>D5/$D$5*100</f>
        <v>100</v>
      </c>
      <c r="J5" s="73">
        <f>B5/$B$5*100</f>
        <v>100</v>
      </c>
      <c r="K5" s="73">
        <f>C5/$B$5*100</f>
        <v>121.7051373134889</v>
      </c>
      <c r="L5" s="73">
        <f>D5/$B$5*100</f>
        <v>126.00000476400513</v>
      </c>
      <c r="N5" s="73">
        <f>K5-J5</f>
        <v>21.705137313488905</v>
      </c>
      <c r="O5" s="234">
        <f>L5-K5</f>
        <v>4.2948674505162217</v>
      </c>
      <c r="P5" s="51">
        <f>L5-J5</f>
        <v>26.000004764005126</v>
      </c>
    </row>
    <row r="6" spans="1:22" ht="15.5" x14ac:dyDescent="0.35">
      <c r="A6" s="4"/>
      <c r="B6" s="117"/>
      <c r="C6" s="117"/>
      <c r="D6" s="206"/>
      <c r="F6" s="73"/>
      <c r="G6" s="73"/>
      <c r="H6" s="73"/>
      <c r="J6" s="73"/>
      <c r="K6" s="73"/>
      <c r="L6" s="73"/>
      <c r="N6" s="73"/>
      <c r="O6" s="234"/>
      <c r="P6" s="51"/>
    </row>
    <row r="7" spans="1:22" ht="15.5" x14ac:dyDescent="0.35">
      <c r="A7" s="4" t="s">
        <v>60</v>
      </c>
      <c r="B7" s="120">
        <v>1.6723514756188946</v>
      </c>
      <c r="C7" s="120">
        <v>1.6607521096924815</v>
      </c>
      <c r="D7" s="206">
        <v>2.3886536562673641</v>
      </c>
      <c r="F7" s="73">
        <f t="shared" ref="F7:F14" si="0">B7/$B$5*100</f>
        <v>115.62951927833531</v>
      </c>
      <c r="G7" s="73">
        <f t="shared" ref="G7:G14" si="1">C7/$C$5*100</f>
        <v>94.348948521046808</v>
      </c>
      <c r="H7" s="73">
        <f>D7/$D$5*100</f>
        <v>131.07618252538614</v>
      </c>
      <c r="J7" s="73">
        <f t="shared" ref="J7:K14" si="2">B7/$B$5*100</f>
        <v>115.62951927833531</v>
      </c>
      <c r="K7" s="73">
        <f t="shared" si="2"/>
        <v>114.82751735137298</v>
      </c>
      <c r="L7" s="73">
        <f>D7/$B$5*100</f>
        <v>165.15599622646261</v>
      </c>
      <c r="N7" s="73">
        <f t="shared" ref="N7:N14" si="3">K7-J7</f>
        <v>-0.8020019269623333</v>
      </c>
      <c r="O7" s="234">
        <f t="shared" ref="O7:O13" si="4">L7-K7</f>
        <v>50.32847887508963</v>
      </c>
      <c r="P7" s="51">
        <f t="shared" ref="P7:P14" si="5">L7-J7</f>
        <v>49.526476948127296</v>
      </c>
    </row>
    <row r="8" spans="1:22" ht="15.5" x14ac:dyDescent="0.35">
      <c r="A8" s="4" t="s">
        <v>61</v>
      </c>
      <c r="B8" s="120">
        <v>0.70385508468432456</v>
      </c>
      <c r="C8" s="120">
        <v>1.2394850352840074</v>
      </c>
      <c r="D8" s="206">
        <v>1.3481419871655465</v>
      </c>
      <c r="F8" s="73">
        <f t="shared" si="0"/>
        <v>48.665861375546903</v>
      </c>
      <c r="G8" s="73">
        <f t="shared" si="1"/>
        <v>70.416354797389374</v>
      </c>
      <c r="H8" s="73">
        <f>D8/$D$5*100</f>
        <v>73.978621687659484</v>
      </c>
      <c r="J8" s="73">
        <f t="shared" si="2"/>
        <v>48.665861375546903</v>
      </c>
      <c r="K8" s="73">
        <f t="shared" si="2"/>
        <v>85.700321297316279</v>
      </c>
      <c r="L8" s="73">
        <f>D8/$B$5*100</f>
        <v>93.213066850796281</v>
      </c>
      <c r="N8" s="73">
        <f t="shared" si="3"/>
        <v>37.034459921769376</v>
      </c>
      <c r="O8" s="234">
        <f t="shared" si="4"/>
        <v>7.5127455534800021</v>
      </c>
      <c r="P8" s="51">
        <f t="shared" si="5"/>
        <v>44.547205475249378</v>
      </c>
    </row>
    <row r="9" spans="1:22" ht="15.5" x14ac:dyDescent="0.35">
      <c r="A9" s="4" t="s">
        <v>62</v>
      </c>
      <c r="B9" s="120">
        <v>0.6749072846117764</v>
      </c>
      <c r="C9" s="120">
        <v>1.3971549733278126</v>
      </c>
      <c r="D9" s="206">
        <v>1.3575856045966763</v>
      </c>
      <c r="F9" s="73">
        <f t="shared" si="0"/>
        <v>46.664356156486789</v>
      </c>
      <c r="G9" s="73">
        <f t="shared" si="1"/>
        <v>79.373737889659651</v>
      </c>
      <c r="H9" s="73">
        <f>D9/$D$5*100</f>
        <v>74.496835501895333</v>
      </c>
      <c r="J9" s="73">
        <f t="shared" si="2"/>
        <v>46.664356156486789</v>
      </c>
      <c r="K9" s="73">
        <f t="shared" si="2"/>
        <v>96.601916689459046</v>
      </c>
      <c r="L9" s="73">
        <f t="shared" ref="L9:L14" si="6">D9/$B$5*100</f>
        <v>93.866016281421167</v>
      </c>
      <c r="N9" s="73">
        <f t="shared" si="3"/>
        <v>49.937560532972256</v>
      </c>
      <c r="O9" s="234">
        <f t="shared" si="4"/>
        <v>-2.7359004080378782</v>
      </c>
      <c r="P9" s="51">
        <f t="shared" si="5"/>
        <v>47.201660124934378</v>
      </c>
    </row>
    <row r="10" spans="1:22" ht="15.5" x14ac:dyDescent="0.35">
      <c r="A10" s="4" t="s">
        <v>63</v>
      </c>
      <c r="B10" s="120">
        <v>1.1489231287129964</v>
      </c>
      <c r="C10" s="120">
        <v>0.80059628411240691</v>
      </c>
      <c r="D10" s="206">
        <v>1.7047352579497919</v>
      </c>
      <c r="F10" s="73">
        <f t="shared" si="0"/>
        <v>79.438701132894664</v>
      </c>
      <c r="G10" s="73">
        <f t="shared" si="1"/>
        <v>45.482656415140482</v>
      </c>
      <c r="H10" s="73">
        <f t="shared" ref="H10:H12" si="7">D10/$D$5*100</f>
        <v>93.54650023966353</v>
      </c>
      <c r="J10" s="73">
        <f t="shared" si="2"/>
        <v>79.438701132894664</v>
      </c>
      <c r="K10" s="73">
        <f t="shared" si="2"/>
        <v>55.354729443869097</v>
      </c>
      <c r="L10" s="73">
        <f t="shared" si="6"/>
        <v>117.8685947585361</v>
      </c>
      <c r="N10" s="73">
        <f t="shared" si="3"/>
        <v>-24.083971689025567</v>
      </c>
      <c r="O10" s="234">
        <f t="shared" si="4"/>
        <v>62.513865314667008</v>
      </c>
      <c r="P10" s="51">
        <f t="shared" si="5"/>
        <v>38.429893625641441</v>
      </c>
    </row>
    <row r="11" spans="1:22" ht="15.5" x14ac:dyDescent="0.35">
      <c r="A11" s="4" t="s">
        <v>64</v>
      </c>
      <c r="B11" s="120">
        <v>1.067408729215217</v>
      </c>
      <c r="C11" s="120">
        <v>2.0974382695682521</v>
      </c>
      <c r="D11" s="206">
        <v>1.3901291320216611</v>
      </c>
      <c r="F11" s="73">
        <f t="shared" si="0"/>
        <v>73.802642585631276</v>
      </c>
      <c r="G11" s="73">
        <f t="shared" si="1"/>
        <v>119.1575155416853</v>
      </c>
      <c r="H11" s="73">
        <f t="shared" si="7"/>
        <v>76.282645399276177</v>
      </c>
      <c r="J11" s="73">
        <f t="shared" si="2"/>
        <v>73.802642585631276</v>
      </c>
      <c r="K11" s="73">
        <f t="shared" si="2"/>
        <v>145.02081790934997</v>
      </c>
      <c r="L11" s="73">
        <f t="shared" si="6"/>
        <v>96.116136837197118</v>
      </c>
      <c r="N11" s="73">
        <f t="shared" si="3"/>
        <v>71.218175323718697</v>
      </c>
      <c r="O11" s="234">
        <f t="shared" si="4"/>
        <v>-48.904681072152854</v>
      </c>
      <c r="P11" s="51">
        <f t="shared" si="5"/>
        <v>22.313494251565842</v>
      </c>
    </row>
    <row r="12" spans="1:22" ht="15.5" x14ac:dyDescent="0.35">
      <c r="A12" s="4" t="s">
        <v>65</v>
      </c>
      <c r="B12" s="120">
        <v>0.67718966739490893</v>
      </c>
      <c r="C12" s="120">
        <v>0.80870563529336958</v>
      </c>
      <c r="D12" s="206">
        <v>1.4836324738217685</v>
      </c>
      <c r="F12" s="73">
        <f t="shared" si="0"/>
        <v>46.822164385121923</v>
      </c>
      <c r="G12" s="73">
        <f t="shared" si="1"/>
        <v>45.943356571802283</v>
      </c>
      <c r="H12" s="73">
        <f t="shared" si="7"/>
        <v>81.413594821084118</v>
      </c>
      <c r="J12" s="73">
        <f t="shared" si="2"/>
        <v>46.822164385121923</v>
      </c>
      <c r="K12" s="73">
        <f t="shared" si="2"/>
        <v>55.915425202137804</v>
      </c>
      <c r="L12" s="73">
        <f t="shared" si="6"/>
        <v>102.58113335311381</v>
      </c>
      <c r="N12" s="73">
        <f t="shared" si="3"/>
        <v>9.0932608170158815</v>
      </c>
      <c r="O12" s="234">
        <f t="shared" si="4"/>
        <v>46.665708150976009</v>
      </c>
      <c r="P12" s="51">
        <f t="shared" si="5"/>
        <v>55.758968967991891</v>
      </c>
    </row>
    <row r="13" spans="1:22" ht="15.5" x14ac:dyDescent="0.35">
      <c r="A13" s="4" t="s">
        <v>66</v>
      </c>
      <c r="B13" s="120">
        <v>0.9894570057843658</v>
      </c>
      <c r="C13" s="120">
        <v>1.5008086356929113</v>
      </c>
      <c r="D13" s="206">
        <v>0.87484157712590216</v>
      </c>
      <c r="F13" s="73">
        <f t="shared" si="0"/>
        <v>68.412914147181212</v>
      </c>
      <c r="G13" s="73">
        <f t="shared" si="1"/>
        <v>85.262403631781467</v>
      </c>
      <c r="H13" s="73">
        <f>D13/$D$5*100</f>
        <v>48.006496857875248</v>
      </c>
      <c r="J13" s="73">
        <f t="shared" si="2"/>
        <v>68.412914147181212</v>
      </c>
      <c r="K13" s="73">
        <f t="shared" si="2"/>
        <v>103.76872541684079</v>
      </c>
      <c r="L13" s="73">
        <f t="shared" si="6"/>
        <v>60.488188327954774</v>
      </c>
      <c r="N13" s="73">
        <f t="shared" si="3"/>
        <v>35.355811269659583</v>
      </c>
      <c r="O13" s="234">
        <f t="shared" si="4"/>
        <v>-43.280537088886021</v>
      </c>
      <c r="P13" s="51">
        <f t="shared" si="5"/>
        <v>-7.9247258192264383</v>
      </c>
    </row>
    <row r="14" spans="1:22" ht="15.5" x14ac:dyDescent="0.35">
      <c r="A14" s="4" t="s">
        <v>67</v>
      </c>
      <c r="B14" s="120">
        <v>3.6726575055897848</v>
      </c>
      <c r="C14" s="120">
        <v>4.1386414796471014</v>
      </c>
      <c r="D14" s="206">
        <v>3.2863607310744185</v>
      </c>
      <c r="F14" s="73">
        <f t="shared" si="0"/>
        <v>253.93443186825198</v>
      </c>
      <c r="G14" s="73">
        <f t="shared" si="1"/>
        <v>235.12026245903562</v>
      </c>
      <c r="H14" s="73">
        <f>D14/$D$5*100</f>
        <v>180.33741220722047</v>
      </c>
      <c r="J14" s="73">
        <f t="shared" si="2"/>
        <v>253.93443186825198</v>
      </c>
      <c r="K14" s="73">
        <f t="shared" si="2"/>
        <v>286.15343827760478</v>
      </c>
      <c r="L14" s="73">
        <f t="shared" si="6"/>
        <v>227.22514797238134</v>
      </c>
      <c r="N14" s="73">
        <f t="shared" si="3"/>
        <v>32.219006409352801</v>
      </c>
      <c r="O14" s="234">
        <f>L14-K14</f>
        <v>-58.928290305223442</v>
      </c>
      <c r="P14" s="51">
        <f t="shared" si="5"/>
        <v>-26.709283895870641</v>
      </c>
    </row>
    <row r="16" spans="1:22" ht="15.5" x14ac:dyDescent="0.35">
      <c r="B16" s="4"/>
      <c r="C16" s="4"/>
      <c r="D16" s="259" t="s">
        <v>175</v>
      </c>
      <c r="E16" s="4"/>
      <c r="F16" s="4"/>
      <c r="G16" s="4"/>
    </row>
    <row r="17" spans="1:16" ht="15.5" x14ac:dyDescent="0.35">
      <c r="A17" s="80"/>
      <c r="B17" s="263">
        <v>2021</v>
      </c>
      <c r="C17" s="263"/>
      <c r="D17" s="263"/>
      <c r="E17" s="263">
        <v>2022</v>
      </c>
      <c r="F17" s="263"/>
      <c r="G17" s="263"/>
      <c r="H17" s="263">
        <v>2023</v>
      </c>
      <c r="I17" s="263"/>
      <c r="J17" s="263"/>
    </row>
    <row r="18" spans="1:16" ht="39" x14ac:dyDescent="0.35">
      <c r="A18" s="91"/>
      <c r="B18" s="118" t="s">
        <v>176</v>
      </c>
      <c r="C18" s="111" t="s">
        <v>99</v>
      </c>
      <c r="D18" s="119" t="s">
        <v>70</v>
      </c>
      <c r="E18" s="118" t="s">
        <v>176</v>
      </c>
      <c r="F18" s="111" t="s">
        <v>99</v>
      </c>
      <c r="G18" s="119" t="s">
        <v>70</v>
      </c>
      <c r="H18" s="118" t="s">
        <v>176</v>
      </c>
      <c r="I18" s="111" t="s">
        <v>99</v>
      </c>
      <c r="J18" s="119" t="s">
        <v>70</v>
      </c>
    </row>
    <row r="19" spans="1:16" ht="15.5" x14ac:dyDescent="0.35">
      <c r="A19" s="80" t="s">
        <v>0</v>
      </c>
      <c r="B19" s="81">
        <f>SUM(B21:B28)</f>
        <v>145</v>
      </c>
      <c r="C19" s="81">
        <v>100255721000</v>
      </c>
      <c r="D19" s="117">
        <f>B19/C19*1000000000</f>
        <v>1.4463015033326627</v>
      </c>
      <c r="E19" s="81">
        <f>SUM(E21:E28)</f>
        <v>193</v>
      </c>
      <c r="F19" s="81">
        <v>109645184000</v>
      </c>
      <c r="G19" s="117">
        <f>E19/F19*1000000000</f>
        <v>1.7602232305980716</v>
      </c>
      <c r="H19" s="3">
        <v>224</v>
      </c>
      <c r="I19" s="81">
        <v>122918887000</v>
      </c>
      <c r="J19" s="117">
        <f>H19/I19*1000000000</f>
        <v>1.8223399631010326</v>
      </c>
    </row>
    <row r="20" spans="1:16" ht="15.5" x14ac:dyDescent="0.35">
      <c r="A20" s="4"/>
      <c r="B20" s="4"/>
      <c r="C20" s="81"/>
      <c r="D20" s="117"/>
      <c r="E20" s="4"/>
      <c r="F20" s="81"/>
      <c r="G20" s="117"/>
      <c r="I20" s="4"/>
      <c r="J20" s="117"/>
    </row>
    <row r="21" spans="1:16" ht="15.5" x14ac:dyDescent="0.35">
      <c r="A21" s="4" t="s">
        <v>60</v>
      </c>
      <c r="B21" s="83">
        <v>47</v>
      </c>
      <c r="C21" s="83">
        <v>28104140000</v>
      </c>
      <c r="D21" s="117">
        <f t="shared" ref="D21:D28" si="8">B21/C21*1000000000</f>
        <v>1.6723514756188946</v>
      </c>
      <c r="E21" s="83">
        <v>51</v>
      </c>
      <c r="F21" s="83">
        <v>30708978000</v>
      </c>
      <c r="G21" s="117">
        <f t="shared" ref="G21:G28" si="9">E21/F21*1000000000</f>
        <v>1.6607521096924815</v>
      </c>
      <c r="H21" s="83">
        <v>80</v>
      </c>
      <c r="I21" s="83">
        <v>33491670000</v>
      </c>
      <c r="J21" s="117">
        <f t="shared" ref="J21:J28" si="10">H21/I21*1000000000</f>
        <v>2.3886536562673641</v>
      </c>
    </row>
    <row r="22" spans="1:16" ht="18.5" x14ac:dyDescent="0.45">
      <c r="A22" s="4" t="s">
        <v>61</v>
      </c>
      <c r="B22" s="83">
        <v>8</v>
      </c>
      <c r="C22" s="83">
        <v>11365976000</v>
      </c>
      <c r="D22" s="117">
        <f t="shared" si="8"/>
        <v>0.70385508468432456</v>
      </c>
      <c r="E22" s="83">
        <v>15</v>
      </c>
      <c r="F22" s="83">
        <v>12101800000</v>
      </c>
      <c r="G22" s="117">
        <f t="shared" si="9"/>
        <v>1.2394850352840074</v>
      </c>
      <c r="H22" s="83">
        <v>19</v>
      </c>
      <c r="I22" s="83">
        <v>14093471000</v>
      </c>
      <c r="J22" s="117">
        <f>H22/I22*1000000000</f>
        <v>1.3481419871655465</v>
      </c>
      <c r="P22" s="226"/>
    </row>
    <row r="23" spans="1:16" ht="15.5" x14ac:dyDescent="0.35">
      <c r="A23" s="4" t="s">
        <v>62</v>
      </c>
      <c r="B23" s="83">
        <v>6</v>
      </c>
      <c r="C23" s="83">
        <v>8890110000</v>
      </c>
      <c r="D23" s="117">
        <f t="shared" si="8"/>
        <v>0.6749072846117764</v>
      </c>
      <c r="E23" s="83">
        <v>14</v>
      </c>
      <c r="F23" s="83">
        <v>10020363000</v>
      </c>
      <c r="G23" s="117">
        <f t="shared" si="9"/>
        <v>1.3971549733278126</v>
      </c>
      <c r="H23" s="83">
        <v>15</v>
      </c>
      <c r="I23" s="83">
        <v>11049027000</v>
      </c>
      <c r="J23" s="117">
        <f>H23/I23*1000000000</f>
        <v>1.3575856045966763</v>
      </c>
    </row>
    <row r="24" spans="1:16" ht="15.5" x14ac:dyDescent="0.35">
      <c r="A24" s="4" t="s">
        <v>63</v>
      </c>
      <c r="B24" s="83">
        <v>12</v>
      </c>
      <c r="C24" s="83">
        <v>10444563000</v>
      </c>
      <c r="D24" s="117">
        <f t="shared" si="8"/>
        <v>1.1489231287129964</v>
      </c>
      <c r="E24" s="83">
        <v>9</v>
      </c>
      <c r="F24" s="83">
        <v>11241621000</v>
      </c>
      <c r="G24" s="117">
        <f t="shared" si="9"/>
        <v>0.80059628411240691</v>
      </c>
      <c r="H24" s="83">
        <v>23</v>
      </c>
      <c r="I24" s="83">
        <v>13491831000</v>
      </c>
      <c r="J24" s="117">
        <f>H24/I24*1000000000</f>
        <v>1.7047352579497919</v>
      </c>
    </row>
    <row r="25" spans="1:16" ht="15.5" x14ac:dyDescent="0.35">
      <c r="A25" s="4" t="s">
        <v>64</v>
      </c>
      <c r="B25" s="83">
        <v>12</v>
      </c>
      <c r="C25" s="83">
        <v>11242179000</v>
      </c>
      <c r="D25" s="117">
        <f t="shared" si="8"/>
        <v>1.067408729215217</v>
      </c>
      <c r="E25" s="83">
        <v>26</v>
      </c>
      <c r="F25" s="83">
        <v>12396074000</v>
      </c>
      <c r="G25" s="117">
        <f t="shared" si="9"/>
        <v>2.0974382695682521</v>
      </c>
      <c r="H25" s="83">
        <v>19</v>
      </c>
      <c r="I25" s="83">
        <v>13667795000</v>
      </c>
      <c r="J25" s="117">
        <f t="shared" si="10"/>
        <v>1.3901291320216611</v>
      </c>
    </row>
    <row r="26" spans="1:16" ht="15.5" x14ac:dyDescent="0.35">
      <c r="A26" s="4" t="s">
        <v>65</v>
      </c>
      <c r="B26" s="83">
        <v>6</v>
      </c>
      <c r="C26" s="83">
        <v>8860147000</v>
      </c>
      <c r="D26" s="117">
        <f t="shared" si="8"/>
        <v>0.67718966739490893</v>
      </c>
      <c r="E26" s="83">
        <v>8</v>
      </c>
      <c r="F26" s="83">
        <v>9892351000</v>
      </c>
      <c r="G26" s="117">
        <f t="shared" si="9"/>
        <v>0.80870563529336958</v>
      </c>
      <c r="H26" s="83">
        <v>16</v>
      </c>
      <c r="I26" s="83">
        <v>10784342000</v>
      </c>
      <c r="J26" s="117">
        <f t="shared" si="10"/>
        <v>1.4836324738217685</v>
      </c>
    </row>
    <row r="27" spans="1:16" ht="15.5" x14ac:dyDescent="0.35">
      <c r="A27" s="4" t="s">
        <v>66</v>
      </c>
      <c r="B27" s="83">
        <v>9</v>
      </c>
      <c r="C27" s="83">
        <v>9095898000</v>
      </c>
      <c r="D27" s="117">
        <f t="shared" si="8"/>
        <v>0.9894570057843658</v>
      </c>
      <c r="E27" s="83">
        <v>15</v>
      </c>
      <c r="F27" s="83">
        <v>9994612000</v>
      </c>
      <c r="G27" s="117">
        <f t="shared" si="9"/>
        <v>1.5008086356929113</v>
      </c>
      <c r="H27" s="83">
        <v>10</v>
      </c>
      <c r="I27" s="83">
        <v>11430641000</v>
      </c>
      <c r="J27" s="117">
        <f t="shared" si="10"/>
        <v>0.87484157712590216</v>
      </c>
    </row>
    <row r="28" spans="1:16" ht="15.5" x14ac:dyDescent="0.35">
      <c r="A28" s="4" t="s">
        <v>67</v>
      </c>
      <c r="B28" s="83">
        <v>45</v>
      </c>
      <c r="C28" s="83">
        <v>12252708000</v>
      </c>
      <c r="D28" s="117">
        <f t="shared" si="8"/>
        <v>3.6726575055897848</v>
      </c>
      <c r="E28" s="83">
        <v>55</v>
      </c>
      <c r="F28" s="83">
        <v>13289385000</v>
      </c>
      <c r="G28" s="117">
        <f t="shared" si="9"/>
        <v>4.1386414796471014</v>
      </c>
      <c r="H28" s="83">
        <v>49</v>
      </c>
      <c r="I28" s="83">
        <v>14910110000</v>
      </c>
      <c r="J28" s="117">
        <f t="shared" si="10"/>
        <v>3.2863607310744185</v>
      </c>
    </row>
    <row r="29" spans="1:16" ht="15.5" x14ac:dyDescent="0.35">
      <c r="A29" s="4"/>
      <c r="B29" s="4"/>
      <c r="C29" s="4"/>
      <c r="D29" s="4"/>
      <c r="E29" s="4"/>
      <c r="F29" s="4"/>
      <c r="G29" s="4"/>
    </row>
    <row r="31" spans="1:16" ht="15.5" x14ac:dyDescent="0.35">
      <c r="A31" s="4"/>
      <c r="B31" s="76" t="s">
        <v>71</v>
      </c>
      <c r="C31" s="4"/>
    </row>
    <row r="32" spans="1:16" ht="15.5" x14ac:dyDescent="0.35">
      <c r="A32" s="4" t="s">
        <v>8</v>
      </c>
      <c r="B32" s="73">
        <v>235.12026245903562</v>
      </c>
      <c r="C32" s="4">
        <v>100</v>
      </c>
    </row>
    <row r="33" spans="1:3" ht="15.5" x14ac:dyDescent="0.35">
      <c r="A33" s="4" t="s">
        <v>5</v>
      </c>
      <c r="B33" s="73">
        <v>119.1575155416853</v>
      </c>
      <c r="C33" s="4">
        <v>100</v>
      </c>
    </row>
    <row r="34" spans="1:3" ht="15.5" x14ac:dyDescent="0.35">
      <c r="A34" s="4" t="s">
        <v>1</v>
      </c>
      <c r="B34" s="73">
        <v>94.348948521046808</v>
      </c>
      <c r="C34" s="4">
        <v>100</v>
      </c>
    </row>
    <row r="35" spans="1:3" ht="15.5" x14ac:dyDescent="0.35">
      <c r="A35" s="4" t="s">
        <v>7</v>
      </c>
      <c r="B35" s="73">
        <v>85.262403631781467</v>
      </c>
      <c r="C35" s="4">
        <v>100</v>
      </c>
    </row>
    <row r="36" spans="1:3" ht="15.5" x14ac:dyDescent="0.35">
      <c r="A36" s="4" t="s">
        <v>3</v>
      </c>
      <c r="B36" s="73">
        <v>79.373737889659651</v>
      </c>
      <c r="C36" s="4">
        <v>100</v>
      </c>
    </row>
    <row r="37" spans="1:3" ht="15.5" x14ac:dyDescent="0.35">
      <c r="A37" s="4" t="s">
        <v>2</v>
      </c>
      <c r="B37" s="73">
        <v>70.416354797389374</v>
      </c>
      <c r="C37" s="4">
        <v>100</v>
      </c>
    </row>
    <row r="38" spans="1:3" ht="15.5" x14ac:dyDescent="0.35">
      <c r="A38" s="4" t="s">
        <v>6</v>
      </c>
      <c r="B38" s="73">
        <v>45.943356571802283</v>
      </c>
      <c r="C38" s="4">
        <v>100</v>
      </c>
    </row>
    <row r="39" spans="1:3" ht="15.5" x14ac:dyDescent="0.35">
      <c r="A39" s="4" t="s">
        <v>4</v>
      </c>
      <c r="B39" s="73">
        <v>45.482656415140482</v>
      </c>
      <c r="C39" s="4">
        <v>100</v>
      </c>
    </row>
    <row r="44" spans="1:3" ht="15.5" x14ac:dyDescent="0.35">
      <c r="A44" s="4"/>
      <c r="B44" s="76" t="s">
        <v>72</v>
      </c>
      <c r="C44" s="4"/>
    </row>
    <row r="45" spans="1:3" ht="15.5" x14ac:dyDescent="0.35">
      <c r="A45" s="4" t="s">
        <v>8</v>
      </c>
      <c r="B45" s="73">
        <v>180.33741220722047</v>
      </c>
      <c r="C45" s="4">
        <v>100</v>
      </c>
    </row>
    <row r="46" spans="1:3" ht="15.5" x14ac:dyDescent="0.35">
      <c r="A46" s="4" t="s">
        <v>1</v>
      </c>
      <c r="B46" s="73">
        <v>131.07618252538614</v>
      </c>
      <c r="C46" s="4">
        <v>100</v>
      </c>
    </row>
    <row r="47" spans="1:3" ht="15.5" x14ac:dyDescent="0.35">
      <c r="A47" s="4" t="s">
        <v>4</v>
      </c>
      <c r="B47" s="73">
        <v>93.54650023966353</v>
      </c>
      <c r="C47" s="4">
        <v>100</v>
      </c>
    </row>
    <row r="48" spans="1:3" ht="15.5" x14ac:dyDescent="0.35">
      <c r="A48" s="4" t="s">
        <v>6</v>
      </c>
      <c r="B48" s="73">
        <v>81.413594821084118</v>
      </c>
      <c r="C48" s="4">
        <v>100</v>
      </c>
    </row>
    <row r="49" spans="1:3" ht="15.5" x14ac:dyDescent="0.35">
      <c r="A49" s="4" t="s">
        <v>5</v>
      </c>
      <c r="B49" s="73">
        <v>76.282645399276177</v>
      </c>
      <c r="C49" s="4">
        <v>100</v>
      </c>
    </row>
    <row r="50" spans="1:3" ht="15.5" x14ac:dyDescent="0.35">
      <c r="A50" s="4" t="s">
        <v>3</v>
      </c>
      <c r="B50" s="73">
        <v>74.496835501895333</v>
      </c>
      <c r="C50" s="4">
        <v>100</v>
      </c>
    </row>
    <row r="51" spans="1:3" ht="15.5" x14ac:dyDescent="0.35">
      <c r="A51" s="4" t="s">
        <v>2</v>
      </c>
      <c r="B51" s="73">
        <v>73.978621687659484</v>
      </c>
      <c r="C51" s="4">
        <v>100</v>
      </c>
    </row>
    <row r="52" spans="1:3" ht="15.5" x14ac:dyDescent="0.35">
      <c r="A52" s="4" t="s">
        <v>7</v>
      </c>
      <c r="B52" s="73">
        <v>48.006496857875248</v>
      </c>
      <c r="C52" s="4">
        <v>100</v>
      </c>
    </row>
  </sheetData>
  <sortState xmlns:xlrd2="http://schemas.microsoft.com/office/spreadsheetml/2017/richdata2" ref="A45:C52">
    <sortCondition descending="1" ref="B45:B52"/>
  </sortState>
  <mergeCells count="3">
    <mergeCell ref="B17:D17"/>
    <mergeCell ref="E17:G17"/>
    <mergeCell ref="H17:J17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2" tint="0.79998168889431442"/>
  </sheetPr>
  <dimension ref="A1:U52"/>
  <sheetViews>
    <sheetView zoomScale="70" zoomScaleNormal="70" workbookViewId="0"/>
  </sheetViews>
  <sheetFormatPr defaultRowHeight="14.5" x14ac:dyDescent="0.35"/>
  <cols>
    <col min="1" max="1" width="19.453125" customWidth="1"/>
    <col min="2" max="2" width="9.81640625" customWidth="1"/>
    <col min="3" max="3" width="19.453125" customWidth="1"/>
    <col min="4" max="5" width="9.81640625" customWidth="1"/>
    <col min="6" max="6" width="21.7265625" customWidth="1"/>
    <col min="7" max="7" width="9.81640625" customWidth="1"/>
    <col min="9" max="9" width="17.54296875" customWidth="1"/>
    <col min="10" max="10" width="8.7265625" customWidth="1"/>
    <col min="14" max="14" width="13.54296875" customWidth="1"/>
    <col min="15" max="15" width="14.1796875" customWidth="1"/>
    <col min="16" max="16" width="15" customWidth="1"/>
  </cols>
  <sheetData>
    <row r="1" spans="1:21" s="4" customFormat="1" ht="15" customHeight="1" x14ac:dyDescent="0.45">
      <c r="A1" s="26" t="s">
        <v>14</v>
      </c>
      <c r="B1" s="5" t="s">
        <v>177</v>
      </c>
      <c r="P1" s="227"/>
      <c r="Q1" s="227"/>
      <c r="R1" s="227"/>
      <c r="S1" s="227"/>
      <c r="T1" s="227"/>
      <c r="U1" s="227"/>
    </row>
    <row r="2" spans="1:21" ht="15.5" x14ac:dyDescent="0.35">
      <c r="G2" s="26"/>
    </row>
    <row r="3" spans="1:21" ht="15.5" x14ac:dyDescent="0.35">
      <c r="J3" s="4" t="s">
        <v>74</v>
      </c>
    </row>
    <row r="4" spans="1:21" ht="29.5" customHeight="1" x14ac:dyDescent="0.35">
      <c r="B4" s="55">
        <v>2021</v>
      </c>
      <c r="C4" s="55">
        <v>2022</v>
      </c>
      <c r="D4" s="245">
        <v>2023</v>
      </c>
      <c r="E4" s="23"/>
      <c r="F4" s="55">
        <v>2021</v>
      </c>
      <c r="G4" s="55">
        <v>2022</v>
      </c>
      <c r="H4" s="245">
        <v>2023</v>
      </c>
      <c r="I4" s="23"/>
      <c r="J4" s="55">
        <v>2021</v>
      </c>
      <c r="K4" s="55">
        <v>2022</v>
      </c>
      <c r="L4" s="245">
        <v>2023</v>
      </c>
      <c r="M4" s="23"/>
      <c r="N4" s="251" t="s">
        <v>58</v>
      </c>
      <c r="O4" s="251" t="s">
        <v>59</v>
      </c>
      <c r="P4" s="252" t="s">
        <v>292</v>
      </c>
    </row>
    <row r="5" spans="1:21" ht="15.5" x14ac:dyDescent="0.35">
      <c r="A5" s="25" t="s">
        <v>0</v>
      </c>
      <c r="B5" s="117">
        <v>26.043401553114361</v>
      </c>
      <c r="C5" s="117">
        <v>18.459543102230555</v>
      </c>
      <c r="D5" s="205">
        <v>12.626212601485726</v>
      </c>
      <c r="F5" s="73">
        <f>B5/$B$5*100</f>
        <v>100</v>
      </c>
      <c r="G5" s="73">
        <f>C5/$C$5*100</f>
        <v>100</v>
      </c>
      <c r="H5" s="73">
        <f>D5/$D$5*100</f>
        <v>100</v>
      </c>
      <c r="J5" s="73">
        <f>B5/$B$5*100</f>
        <v>100</v>
      </c>
      <c r="K5" s="73">
        <f>C5/$B$5*100</f>
        <v>70.879923517606315</v>
      </c>
      <c r="L5" s="73">
        <f>D5/$B$5*100</f>
        <v>48.48142657453991</v>
      </c>
      <c r="N5" s="73">
        <f>K5-J5</f>
        <v>-29.120076482393685</v>
      </c>
      <c r="O5" s="73">
        <f>L5-K5</f>
        <v>-22.398496943066405</v>
      </c>
      <c r="P5" s="74">
        <f>L5-J5</f>
        <v>-51.51857342546009</v>
      </c>
    </row>
    <row r="6" spans="1:21" ht="15.5" x14ac:dyDescent="0.35">
      <c r="B6" s="117"/>
      <c r="C6" s="117"/>
      <c r="D6" s="206"/>
      <c r="F6" s="73"/>
      <c r="G6" s="73"/>
      <c r="H6" s="73"/>
      <c r="J6" s="73"/>
      <c r="K6" s="73"/>
      <c r="L6" s="73"/>
      <c r="N6" s="73"/>
      <c r="O6" s="73"/>
      <c r="P6" s="74"/>
    </row>
    <row r="7" spans="1:21" ht="15.5" x14ac:dyDescent="0.35">
      <c r="A7" s="4" t="s">
        <v>60</v>
      </c>
      <c r="B7" s="120">
        <v>42.556007762557407</v>
      </c>
      <c r="C7" s="120">
        <v>33.801189997270505</v>
      </c>
      <c r="D7" s="206">
        <v>24.453841806037143</v>
      </c>
      <c r="F7" s="73">
        <f>B7/$B$5*100</f>
        <v>163.40418388038259</v>
      </c>
      <c r="G7" s="73">
        <f>C7/$C$5*100</f>
        <v>183.10956999356148</v>
      </c>
      <c r="H7" s="73">
        <f>D7/$D$5*100</f>
        <v>193.67519443763891</v>
      </c>
      <c r="J7" s="73">
        <f t="shared" ref="J7:K14" si="0">B7/$B$5*100</f>
        <v>163.40418388038259</v>
      </c>
      <c r="K7" s="73">
        <f t="shared" si="0"/>
        <v>129.78792316485416</v>
      </c>
      <c r="L7" s="73">
        <f>D7/$B$5*100</f>
        <v>93.896497184381317</v>
      </c>
      <c r="N7" s="73">
        <f t="shared" ref="N7:N14" si="1">K7-J7</f>
        <v>-33.616260715528426</v>
      </c>
      <c r="O7" s="73">
        <f t="shared" ref="O7:O14" si="2">L7-K7</f>
        <v>-35.891425980472846</v>
      </c>
      <c r="P7" s="74">
        <f t="shared" ref="P7:P14" si="3">L7-J7</f>
        <v>-69.507686696001272</v>
      </c>
    </row>
    <row r="8" spans="1:21" ht="15.5" x14ac:dyDescent="0.35">
      <c r="A8" s="4" t="s">
        <v>61</v>
      </c>
      <c r="B8" s="120">
        <v>18.036286545035814</v>
      </c>
      <c r="C8" s="120">
        <v>12.064321010097672</v>
      </c>
      <c r="D8" s="206">
        <v>7.237393825836091</v>
      </c>
      <c r="F8" s="73">
        <f t="shared" ref="F8:F14" si="4">B8/$B$5*100</f>
        <v>69.254726608010898</v>
      </c>
      <c r="G8" s="73">
        <f t="shared" ref="G8:G14" si="5">C8/$C$5*100</f>
        <v>65.355469218736417</v>
      </c>
      <c r="H8" s="73">
        <f t="shared" ref="H8:H14" si="6">D8/$D$5*100</f>
        <v>57.32038620183274</v>
      </c>
      <c r="J8" s="73">
        <f t="shared" si="0"/>
        <v>69.254726608010898</v>
      </c>
      <c r="K8" s="73">
        <f t="shared" si="0"/>
        <v>46.323906596813117</v>
      </c>
      <c r="L8" s="73">
        <f t="shared" ref="L8:L14" si="7">D8/$B$5*100</f>
        <v>27.789740948684248</v>
      </c>
      <c r="N8" s="73">
        <f t="shared" si="1"/>
        <v>-22.930820011197781</v>
      </c>
      <c r="O8" s="73">
        <f t="shared" si="2"/>
        <v>-18.534165648128869</v>
      </c>
      <c r="P8" s="74">
        <f t="shared" si="3"/>
        <v>-41.464985659326651</v>
      </c>
    </row>
    <row r="9" spans="1:21" ht="15.5" x14ac:dyDescent="0.35">
      <c r="A9" s="4" t="s">
        <v>62</v>
      </c>
      <c r="B9" s="120">
        <v>17.54758939990619</v>
      </c>
      <c r="C9" s="120">
        <v>12.075410840904667</v>
      </c>
      <c r="D9" s="206">
        <v>7.8739965066607214</v>
      </c>
      <c r="F9" s="73">
        <f t="shared" si="4"/>
        <v>67.378254580603311</v>
      </c>
      <c r="G9" s="73">
        <f t="shared" si="5"/>
        <v>65.415545628783931</v>
      </c>
      <c r="H9" s="73">
        <f t="shared" si="6"/>
        <v>62.362299409834023</v>
      </c>
      <c r="J9" s="73">
        <f t="shared" si="0"/>
        <v>67.378254580603311</v>
      </c>
      <c r="K9" s="73">
        <f t="shared" si="0"/>
        <v>46.366488710306918</v>
      </c>
      <c r="L9" s="73">
        <f t="shared" si="7"/>
        <v>30.234132398573415</v>
      </c>
      <c r="N9" s="73">
        <f t="shared" si="1"/>
        <v>-21.011765870296394</v>
      </c>
      <c r="O9" s="73">
        <f t="shared" si="2"/>
        <v>-16.132356311733503</v>
      </c>
      <c r="P9" s="74">
        <f t="shared" si="3"/>
        <v>-37.144122182029896</v>
      </c>
    </row>
    <row r="10" spans="1:21" ht="15.5" x14ac:dyDescent="0.35">
      <c r="A10" s="4" t="s">
        <v>63</v>
      </c>
      <c r="B10" s="120">
        <v>17.904052089110859</v>
      </c>
      <c r="C10" s="120">
        <v>12.453719975081885</v>
      </c>
      <c r="D10" s="206">
        <v>8.4495573654902731</v>
      </c>
      <c r="F10" s="73">
        <f t="shared" si="4"/>
        <v>68.746980123146898</v>
      </c>
      <c r="G10" s="73">
        <f t="shared" si="5"/>
        <v>67.464941608316636</v>
      </c>
      <c r="H10" s="73">
        <f t="shared" si="6"/>
        <v>66.920759472211117</v>
      </c>
      <c r="J10" s="73">
        <f t="shared" si="0"/>
        <v>68.746980123146898</v>
      </c>
      <c r="K10" s="73">
        <f t="shared" si="0"/>
        <v>47.819099013172597</v>
      </c>
      <c r="L10" s="73">
        <f t="shared" si="7"/>
        <v>32.444138866644494</v>
      </c>
      <c r="N10" s="73">
        <f t="shared" si="1"/>
        <v>-20.927881109974301</v>
      </c>
      <c r="O10" s="73">
        <f t="shared" si="2"/>
        <v>-15.374960146528103</v>
      </c>
      <c r="P10" s="74">
        <f t="shared" si="3"/>
        <v>-36.302841256502404</v>
      </c>
    </row>
    <row r="11" spans="1:21" ht="15.5" x14ac:dyDescent="0.35">
      <c r="A11" s="4" t="s">
        <v>64</v>
      </c>
      <c r="B11" s="120">
        <v>19.747061490481517</v>
      </c>
      <c r="C11" s="120">
        <v>16.1341405351404</v>
      </c>
      <c r="D11" s="206">
        <v>9.2187510860383846</v>
      </c>
      <c r="F11" s="73">
        <f t="shared" si="4"/>
        <v>75.823664778228988</v>
      </c>
      <c r="G11" s="73">
        <f t="shared" si="5"/>
        <v>87.402707888207885</v>
      </c>
      <c r="H11" s="73">
        <f>D11/$D$5*100</f>
        <v>73.012797875378837</v>
      </c>
      <c r="J11" s="73">
        <f t="shared" si="0"/>
        <v>75.823664778228988</v>
      </c>
      <c r="K11" s="73">
        <f t="shared" si="0"/>
        <v>61.950972503478617</v>
      </c>
      <c r="L11" s="73">
        <f>D11/$B$5*100</f>
        <v>35.397645991969021</v>
      </c>
      <c r="N11" s="73">
        <f t="shared" si="1"/>
        <v>-13.872692274750371</v>
      </c>
      <c r="O11" s="73">
        <f t="shared" si="2"/>
        <v>-26.553326511509596</v>
      </c>
      <c r="P11" s="74">
        <f t="shared" si="3"/>
        <v>-40.426018786259966</v>
      </c>
    </row>
    <row r="12" spans="1:21" ht="15.5" x14ac:dyDescent="0.35">
      <c r="A12" s="4" t="s">
        <v>65</v>
      </c>
      <c r="B12" s="120">
        <v>25.733207361006539</v>
      </c>
      <c r="C12" s="120">
        <v>12.231672733812214</v>
      </c>
      <c r="D12" s="206">
        <v>8.0672515764058677</v>
      </c>
      <c r="F12" s="73">
        <f t="shared" si="4"/>
        <v>98.808933650716881</v>
      </c>
      <c r="G12" s="73">
        <f t="shared" si="5"/>
        <v>66.262055707837121</v>
      </c>
      <c r="H12" s="73">
        <f t="shared" si="6"/>
        <v>63.892885626340515</v>
      </c>
      <c r="J12" s="73">
        <f t="shared" si="0"/>
        <v>98.808933650716881</v>
      </c>
      <c r="K12" s="73">
        <f t="shared" si="0"/>
        <v>46.966494406908637</v>
      </c>
      <c r="L12" s="73">
        <f t="shared" si="7"/>
        <v>30.97618243128904</v>
      </c>
      <c r="N12" s="73">
        <f t="shared" si="1"/>
        <v>-51.842439243808244</v>
      </c>
      <c r="O12" s="73">
        <f t="shared" si="2"/>
        <v>-15.990311975619598</v>
      </c>
      <c r="P12" s="74">
        <f t="shared" si="3"/>
        <v>-67.832751219427848</v>
      </c>
    </row>
    <row r="13" spans="1:21" ht="15.5" x14ac:dyDescent="0.35">
      <c r="A13" s="4" t="s">
        <v>66</v>
      </c>
      <c r="B13" s="120">
        <v>22.757511133040413</v>
      </c>
      <c r="C13" s="120">
        <v>10.605714358896574</v>
      </c>
      <c r="D13" s="206">
        <v>9.7107415060975146</v>
      </c>
      <c r="F13" s="73">
        <f t="shared" si="4"/>
        <v>87.383021325488073</v>
      </c>
      <c r="G13" s="73">
        <f t="shared" si="5"/>
        <v>57.453829166633241</v>
      </c>
      <c r="H13" s="73">
        <f t="shared" si="6"/>
        <v>76.909377440348607</v>
      </c>
      <c r="J13" s="73">
        <f t="shared" si="0"/>
        <v>87.383021325488073</v>
      </c>
      <c r="K13" s="73">
        <f t="shared" si="0"/>
        <v>40.723230171245831</v>
      </c>
      <c r="L13" s="73">
        <f t="shared" si="7"/>
        <v>37.286763352678371</v>
      </c>
      <c r="N13" s="73">
        <f t="shared" si="1"/>
        <v>-46.659791154242242</v>
      </c>
      <c r="O13" s="73">
        <f t="shared" si="2"/>
        <v>-3.4364668185674603</v>
      </c>
      <c r="P13" s="74">
        <f t="shared" si="3"/>
        <v>-50.096257972809703</v>
      </c>
    </row>
    <row r="14" spans="1:21" ht="15.5" x14ac:dyDescent="0.35">
      <c r="A14" s="4" t="s">
        <v>67</v>
      </c>
      <c r="B14" s="120">
        <v>17.139068359418996</v>
      </c>
      <c r="C14" s="120">
        <v>11.437700089206535</v>
      </c>
      <c r="D14" s="206">
        <v>7.3775444983303275</v>
      </c>
      <c r="F14" s="73">
        <f t="shared" si="4"/>
        <v>65.8096382857847</v>
      </c>
      <c r="G14" s="73">
        <f t="shared" si="5"/>
        <v>61.960905672819507</v>
      </c>
      <c r="H14" s="73">
        <f t="shared" si="6"/>
        <v>58.430383925756267</v>
      </c>
      <c r="J14" s="73">
        <f t="shared" si="0"/>
        <v>65.8096382857847</v>
      </c>
      <c r="K14" s="73">
        <f t="shared" si="0"/>
        <v>43.91784255171067</v>
      </c>
      <c r="L14" s="73">
        <f t="shared" si="7"/>
        <v>28.327883680187295</v>
      </c>
      <c r="N14" s="73">
        <f t="shared" si="1"/>
        <v>-21.89179573407403</v>
      </c>
      <c r="O14" s="73">
        <f t="shared" si="2"/>
        <v>-15.589958871523375</v>
      </c>
      <c r="P14" s="74">
        <f t="shared" si="3"/>
        <v>-37.481754605597402</v>
      </c>
    </row>
    <row r="17" spans="1:15" ht="15.5" x14ac:dyDescent="0.35">
      <c r="A17" s="80"/>
      <c r="B17" s="263">
        <v>2021</v>
      </c>
      <c r="C17" s="263"/>
      <c r="D17" s="263"/>
      <c r="E17" s="263">
        <v>2022</v>
      </c>
      <c r="F17" s="263"/>
      <c r="G17" s="263"/>
      <c r="H17" s="263">
        <v>2023</v>
      </c>
      <c r="I17" s="263"/>
      <c r="J17" s="263"/>
    </row>
    <row r="18" spans="1:15" ht="48" x14ac:dyDescent="0.35">
      <c r="A18" s="91"/>
      <c r="B18" s="99" t="s">
        <v>178</v>
      </c>
      <c r="C18" s="86" t="s">
        <v>99</v>
      </c>
      <c r="D18" s="93" t="s">
        <v>70</v>
      </c>
      <c r="E18" s="99" t="s">
        <v>178</v>
      </c>
      <c r="F18" s="86" t="s">
        <v>99</v>
      </c>
      <c r="G18" s="93" t="s">
        <v>70</v>
      </c>
      <c r="H18" s="99" t="s">
        <v>178</v>
      </c>
      <c r="I18" s="86" t="s">
        <v>99</v>
      </c>
      <c r="J18" s="93" t="s">
        <v>70</v>
      </c>
      <c r="M18" s="3"/>
      <c r="N18" s="3"/>
      <c r="O18" s="3"/>
    </row>
    <row r="19" spans="1:15" ht="15.5" x14ac:dyDescent="0.35">
      <c r="A19" s="80" t="s">
        <v>0</v>
      </c>
      <c r="B19" s="81">
        <f>SUM(B21:B28)</f>
        <v>2611</v>
      </c>
      <c r="C19" s="81">
        <v>100255721000</v>
      </c>
      <c r="D19" s="117">
        <f>B19/C19*1000000000</f>
        <v>26.043401553114361</v>
      </c>
      <c r="E19" s="81">
        <f>SUM(E21:E28)</f>
        <v>2024</v>
      </c>
      <c r="F19" s="81">
        <v>109645184000</v>
      </c>
      <c r="G19" s="117">
        <f>E19/F19*1000000000</f>
        <v>18.459543102230555</v>
      </c>
      <c r="H19" s="5">
        <v>1552</v>
      </c>
      <c r="I19" s="81">
        <v>122918887000</v>
      </c>
      <c r="J19" s="117">
        <f>H19/I19*1000000000</f>
        <v>12.626212601485726</v>
      </c>
    </row>
    <row r="20" spans="1:15" ht="15.5" x14ac:dyDescent="0.35">
      <c r="A20" s="4"/>
      <c r="B20" s="4"/>
      <c r="C20" s="81"/>
      <c r="D20" s="117"/>
      <c r="E20" s="4"/>
      <c r="F20" s="81"/>
      <c r="G20" s="117"/>
      <c r="I20" s="4"/>
      <c r="J20" s="117"/>
    </row>
    <row r="21" spans="1:15" ht="15.5" x14ac:dyDescent="0.35">
      <c r="A21" s="4" t="s">
        <v>60</v>
      </c>
      <c r="B21" s="83">
        <v>1196</v>
      </c>
      <c r="C21" s="83">
        <v>28104140000</v>
      </c>
      <c r="D21" s="117">
        <f t="shared" ref="D21:D28" si="8">B21/C21*1000000000</f>
        <v>42.556007762557407</v>
      </c>
      <c r="E21" s="83">
        <v>1038</v>
      </c>
      <c r="F21" s="83">
        <v>30708978000</v>
      </c>
      <c r="G21" s="117">
        <f t="shared" ref="G21:G28" si="9">E21/F21*1000000000</f>
        <v>33.801189997270505</v>
      </c>
      <c r="H21" s="83">
        <v>819</v>
      </c>
      <c r="I21" s="83">
        <v>33491670000</v>
      </c>
      <c r="J21" s="117">
        <f t="shared" ref="J21:J28" si="10">H21/I21*1000000000</f>
        <v>24.453841806037143</v>
      </c>
    </row>
    <row r="22" spans="1:15" ht="15.5" x14ac:dyDescent="0.35">
      <c r="A22" s="4" t="s">
        <v>61</v>
      </c>
      <c r="B22" s="83">
        <v>205</v>
      </c>
      <c r="C22" s="83">
        <v>11365976000</v>
      </c>
      <c r="D22" s="117">
        <f t="shared" si="8"/>
        <v>18.036286545035814</v>
      </c>
      <c r="E22" s="83">
        <v>146</v>
      </c>
      <c r="F22" s="83">
        <v>12101800000</v>
      </c>
      <c r="G22" s="117">
        <f t="shared" si="9"/>
        <v>12.064321010097672</v>
      </c>
      <c r="H22" s="83">
        <v>102</v>
      </c>
      <c r="I22" s="83">
        <v>14093471000</v>
      </c>
      <c r="J22" s="117">
        <f t="shared" si="10"/>
        <v>7.237393825836091</v>
      </c>
    </row>
    <row r="23" spans="1:15" ht="15.5" x14ac:dyDescent="0.35">
      <c r="A23" s="4" t="s">
        <v>62</v>
      </c>
      <c r="B23" s="83">
        <v>156</v>
      </c>
      <c r="C23" s="83">
        <v>8890110000</v>
      </c>
      <c r="D23" s="117">
        <f t="shared" si="8"/>
        <v>17.54758939990619</v>
      </c>
      <c r="E23" s="83">
        <v>121</v>
      </c>
      <c r="F23" s="83">
        <v>10020363000</v>
      </c>
      <c r="G23" s="117">
        <f t="shared" si="9"/>
        <v>12.075410840904667</v>
      </c>
      <c r="H23" s="83">
        <v>87</v>
      </c>
      <c r="I23" s="83">
        <v>11049027000</v>
      </c>
      <c r="J23" s="117">
        <f t="shared" si="10"/>
        <v>7.8739965066607214</v>
      </c>
    </row>
    <row r="24" spans="1:15" ht="15.5" x14ac:dyDescent="0.35">
      <c r="A24" s="4" t="s">
        <v>63</v>
      </c>
      <c r="B24" s="83">
        <v>187</v>
      </c>
      <c r="C24" s="83">
        <v>10444563000</v>
      </c>
      <c r="D24" s="117">
        <f t="shared" si="8"/>
        <v>17.904052089110859</v>
      </c>
      <c r="E24" s="83">
        <v>140</v>
      </c>
      <c r="F24" s="83">
        <v>11241621000</v>
      </c>
      <c r="G24" s="117">
        <f t="shared" si="9"/>
        <v>12.453719975081885</v>
      </c>
      <c r="H24" s="83">
        <v>114</v>
      </c>
      <c r="I24" s="83">
        <v>13491831000</v>
      </c>
      <c r="J24" s="117">
        <f t="shared" si="10"/>
        <v>8.4495573654902731</v>
      </c>
    </row>
    <row r="25" spans="1:15" ht="15.5" x14ac:dyDescent="0.35">
      <c r="A25" s="4" t="s">
        <v>64</v>
      </c>
      <c r="B25" s="83">
        <v>222</v>
      </c>
      <c r="C25" s="83">
        <v>11242179000</v>
      </c>
      <c r="D25" s="117">
        <f t="shared" si="8"/>
        <v>19.747061490481517</v>
      </c>
      <c r="E25" s="83">
        <v>200</v>
      </c>
      <c r="F25" s="83">
        <v>12396074000</v>
      </c>
      <c r="G25" s="117">
        <f t="shared" si="9"/>
        <v>16.1341405351404</v>
      </c>
      <c r="H25" s="83">
        <v>126</v>
      </c>
      <c r="I25" s="83">
        <v>13667795000</v>
      </c>
      <c r="J25" s="117">
        <f>H25/I25*1000000000</f>
        <v>9.2187510860383846</v>
      </c>
    </row>
    <row r="26" spans="1:15" ht="15.5" x14ac:dyDescent="0.35">
      <c r="A26" s="4" t="s">
        <v>65</v>
      </c>
      <c r="B26" s="83">
        <v>228</v>
      </c>
      <c r="C26" s="83">
        <v>8860147000</v>
      </c>
      <c r="D26" s="117">
        <f t="shared" si="8"/>
        <v>25.733207361006539</v>
      </c>
      <c r="E26" s="83">
        <v>121</v>
      </c>
      <c r="F26" s="83">
        <v>9892351000</v>
      </c>
      <c r="G26" s="117">
        <f t="shared" si="9"/>
        <v>12.231672733812214</v>
      </c>
      <c r="H26" s="83">
        <v>87</v>
      </c>
      <c r="I26" s="83">
        <v>10784342000</v>
      </c>
      <c r="J26" s="117">
        <f t="shared" si="10"/>
        <v>8.0672515764058677</v>
      </c>
    </row>
    <row r="27" spans="1:15" ht="15.5" x14ac:dyDescent="0.35">
      <c r="A27" s="4" t="s">
        <v>66</v>
      </c>
      <c r="B27" s="83">
        <v>207</v>
      </c>
      <c r="C27" s="83">
        <v>9095898000</v>
      </c>
      <c r="D27" s="117">
        <f t="shared" si="8"/>
        <v>22.757511133040413</v>
      </c>
      <c r="E27" s="83">
        <v>106</v>
      </c>
      <c r="F27" s="83">
        <v>9994612000</v>
      </c>
      <c r="G27" s="117">
        <f t="shared" si="9"/>
        <v>10.605714358896574</v>
      </c>
      <c r="H27" s="83">
        <v>111</v>
      </c>
      <c r="I27" s="83">
        <v>11430641000</v>
      </c>
      <c r="J27" s="117">
        <f t="shared" si="10"/>
        <v>9.7107415060975146</v>
      </c>
    </row>
    <row r="28" spans="1:15" ht="15.5" x14ac:dyDescent="0.35">
      <c r="A28" s="4" t="s">
        <v>67</v>
      </c>
      <c r="B28" s="83">
        <v>210</v>
      </c>
      <c r="C28" s="83">
        <v>12252708000</v>
      </c>
      <c r="D28" s="117">
        <f t="shared" si="8"/>
        <v>17.139068359418996</v>
      </c>
      <c r="E28" s="83">
        <v>152</v>
      </c>
      <c r="F28" s="83">
        <v>13289385000</v>
      </c>
      <c r="G28" s="117">
        <f t="shared" si="9"/>
        <v>11.437700089206535</v>
      </c>
      <c r="H28" s="83">
        <v>110</v>
      </c>
      <c r="I28" s="83">
        <v>14910110000</v>
      </c>
      <c r="J28" s="117">
        <f t="shared" si="10"/>
        <v>7.3775444983303275</v>
      </c>
    </row>
    <row r="31" spans="1:15" ht="15.5" x14ac:dyDescent="0.35">
      <c r="A31" s="4"/>
      <c r="B31" s="76" t="s">
        <v>71</v>
      </c>
      <c r="C31" s="4"/>
    </row>
    <row r="32" spans="1:15" ht="15.5" x14ac:dyDescent="0.35">
      <c r="A32" s="4" t="s">
        <v>1</v>
      </c>
      <c r="B32" s="73">
        <v>183.10956999356148</v>
      </c>
      <c r="C32" s="4">
        <v>100</v>
      </c>
    </row>
    <row r="33" spans="1:3" ht="15.5" x14ac:dyDescent="0.35">
      <c r="A33" s="4" t="s">
        <v>5</v>
      </c>
      <c r="B33" s="73">
        <v>87.402707888207885</v>
      </c>
      <c r="C33" s="4">
        <v>100</v>
      </c>
    </row>
    <row r="34" spans="1:3" ht="15.5" x14ac:dyDescent="0.35">
      <c r="A34" s="4" t="s">
        <v>4</v>
      </c>
      <c r="B34" s="73">
        <v>67.464941608316636</v>
      </c>
      <c r="C34" s="4">
        <v>100</v>
      </c>
    </row>
    <row r="35" spans="1:3" ht="15.5" x14ac:dyDescent="0.35">
      <c r="A35" s="4" t="s">
        <v>6</v>
      </c>
      <c r="B35" s="73">
        <v>66.262055707837121</v>
      </c>
      <c r="C35" s="4">
        <v>100</v>
      </c>
    </row>
    <row r="36" spans="1:3" ht="15.5" x14ac:dyDescent="0.35">
      <c r="A36" s="4" t="s">
        <v>3</v>
      </c>
      <c r="B36" s="73">
        <v>65.415545628783931</v>
      </c>
      <c r="C36" s="4">
        <v>100</v>
      </c>
    </row>
    <row r="37" spans="1:3" ht="15.5" x14ac:dyDescent="0.35">
      <c r="A37" s="4" t="s">
        <v>2</v>
      </c>
      <c r="B37" s="73">
        <v>65.355469218736417</v>
      </c>
      <c r="C37" s="4">
        <v>100</v>
      </c>
    </row>
    <row r="38" spans="1:3" ht="15.5" x14ac:dyDescent="0.35">
      <c r="A38" s="4" t="s">
        <v>8</v>
      </c>
      <c r="B38" s="73">
        <v>61.960905672819507</v>
      </c>
      <c r="C38" s="4">
        <v>100</v>
      </c>
    </row>
    <row r="39" spans="1:3" ht="15.5" x14ac:dyDescent="0.35">
      <c r="A39" s="4" t="s">
        <v>7</v>
      </c>
      <c r="B39" s="73">
        <v>57.453829166633241</v>
      </c>
      <c r="C39" s="4">
        <v>100</v>
      </c>
    </row>
    <row r="44" spans="1:3" x14ac:dyDescent="0.35">
      <c r="B44" s="23">
        <v>2023</v>
      </c>
    </row>
    <row r="45" spans="1:3" ht="15.5" x14ac:dyDescent="0.35">
      <c r="A45" s="4" t="s">
        <v>1</v>
      </c>
      <c r="B45" s="73">
        <v>193.67519443763891</v>
      </c>
      <c r="C45" s="4">
        <v>100</v>
      </c>
    </row>
    <row r="46" spans="1:3" ht="15.5" x14ac:dyDescent="0.35">
      <c r="A46" s="4" t="s">
        <v>7</v>
      </c>
      <c r="B46" s="73">
        <v>76.909377440348607</v>
      </c>
      <c r="C46" s="4">
        <v>100</v>
      </c>
    </row>
    <row r="47" spans="1:3" ht="15.5" x14ac:dyDescent="0.35">
      <c r="A47" s="4" t="s">
        <v>5</v>
      </c>
      <c r="B47" s="73">
        <v>73.012797875378837</v>
      </c>
      <c r="C47" s="4">
        <v>100</v>
      </c>
    </row>
    <row r="48" spans="1:3" ht="15.5" x14ac:dyDescent="0.35">
      <c r="A48" s="4" t="s">
        <v>4</v>
      </c>
      <c r="B48" s="73">
        <v>66.920759472211117</v>
      </c>
      <c r="C48" s="4">
        <v>100</v>
      </c>
    </row>
    <row r="49" spans="1:3" ht="15.5" x14ac:dyDescent="0.35">
      <c r="A49" s="4" t="s">
        <v>6</v>
      </c>
      <c r="B49" s="73">
        <v>63.892885626340515</v>
      </c>
      <c r="C49" s="4">
        <v>100</v>
      </c>
    </row>
    <row r="50" spans="1:3" ht="15.5" x14ac:dyDescent="0.35">
      <c r="A50" s="4" t="s">
        <v>3</v>
      </c>
      <c r="B50" s="73">
        <v>62.362299409834023</v>
      </c>
      <c r="C50" s="4">
        <v>100</v>
      </c>
    </row>
    <row r="51" spans="1:3" ht="15.5" x14ac:dyDescent="0.35">
      <c r="A51" s="4" t="s">
        <v>8</v>
      </c>
      <c r="B51" s="73">
        <v>58.430383925756267</v>
      </c>
      <c r="C51" s="4">
        <v>100</v>
      </c>
    </row>
    <row r="52" spans="1:3" ht="15.5" x14ac:dyDescent="0.35">
      <c r="A52" s="4" t="s">
        <v>2</v>
      </c>
      <c r="B52" s="73">
        <v>57.32038620183274</v>
      </c>
      <c r="C52" s="4">
        <v>100</v>
      </c>
    </row>
  </sheetData>
  <sortState xmlns:xlrd2="http://schemas.microsoft.com/office/spreadsheetml/2017/richdata2" ref="A45:C52">
    <sortCondition descending="1" ref="B45:B52"/>
  </sortState>
  <mergeCells count="3">
    <mergeCell ref="B17:D17"/>
    <mergeCell ref="E17:G17"/>
    <mergeCell ref="H17:J1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0.79998168889431442"/>
  </sheetPr>
  <dimension ref="A1:AA51"/>
  <sheetViews>
    <sheetView zoomScale="55" zoomScaleNormal="55" workbookViewId="0"/>
  </sheetViews>
  <sheetFormatPr defaultColWidth="8.7265625" defaultRowHeight="14.5" x14ac:dyDescent="0.35"/>
  <cols>
    <col min="1" max="1" width="19.1796875" customWidth="1"/>
    <col min="2" max="2" width="13.54296875" customWidth="1"/>
    <col min="3" max="3" width="12.453125" customWidth="1"/>
    <col min="4" max="4" width="10.7265625" customWidth="1"/>
    <col min="5" max="5" width="13.54296875" customWidth="1"/>
    <col min="6" max="6" width="12.453125" customWidth="1"/>
    <col min="7" max="7" width="10.7265625" customWidth="1"/>
    <col min="8" max="8" width="12" customWidth="1"/>
    <col min="9" max="9" width="11.453125" customWidth="1"/>
    <col min="10" max="10" width="9.54296875" customWidth="1"/>
    <col min="11" max="11" width="13" customWidth="1"/>
    <col min="14" max="16" width="13.54296875" customWidth="1"/>
    <col min="17" max="17" width="10.7265625" customWidth="1"/>
  </cols>
  <sheetData>
    <row r="1" spans="1:27" s="4" customFormat="1" ht="21" x14ac:dyDescent="0.5">
      <c r="A1" s="5" t="s">
        <v>30</v>
      </c>
      <c r="B1" s="151" t="s">
        <v>56</v>
      </c>
      <c r="S1" s="202"/>
    </row>
    <row r="2" spans="1:27" ht="15.5" x14ac:dyDescent="0.35">
      <c r="A2" s="5"/>
      <c r="B2" s="151"/>
      <c r="C2" s="4"/>
      <c r="D2" s="4"/>
      <c r="E2" s="4"/>
      <c r="F2" s="4"/>
      <c r="G2" s="4"/>
      <c r="H2" s="4"/>
      <c r="I2" s="4"/>
      <c r="J2" s="4"/>
      <c r="K2" s="4"/>
      <c r="N2" s="50"/>
      <c r="O2" s="50"/>
      <c r="P2" s="50"/>
    </row>
    <row r="3" spans="1:27" ht="15.5" x14ac:dyDescent="0.35">
      <c r="A3" s="5"/>
      <c r="B3" s="151"/>
      <c r="C3" s="4"/>
      <c r="D3" s="4"/>
      <c r="F3" s="4"/>
      <c r="G3" s="4"/>
      <c r="H3" s="4"/>
      <c r="J3" s="229" t="s">
        <v>57</v>
      </c>
      <c r="K3" s="4"/>
      <c r="L3" s="4"/>
      <c r="M3" s="4"/>
    </row>
    <row r="4" spans="1:27" ht="31" x14ac:dyDescent="0.35">
      <c r="A4" s="5"/>
      <c r="B4" s="253">
        <v>2021</v>
      </c>
      <c r="C4" s="55">
        <v>2022</v>
      </c>
      <c r="D4" s="55">
        <v>2023</v>
      </c>
      <c r="E4" s="23"/>
      <c r="F4" s="253">
        <v>2021</v>
      </c>
      <c r="G4" s="55">
        <v>2022</v>
      </c>
      <c r="H4" s="55">
        <v>2023</v>
      </c>
      <c r="I4" s="23"/>
      <c r="J4" s="253">
        <v>2021</v>
      </c>
      <c r="K4" s="55">
        <v>2022</v>
      </c>
      <c r="L4" s="55">
        <v>2023</v>
      </c>
      <c r="M4" s="23"/>
      <c r="N4" s="251" t="s">
        <v>58</v>
      </c>
      <c r="O4" s="251" t="s">
        <v>59</v>
      </c>
      <c r="P4" s="252" t="s">
        <v>292</v>
      </c>
      <c r="Q4" s="200"/>
      <c r="R4" s="200"/>
      <c r="W4" s="50"/>
      <c r="X4" s="50"/>
      <c r="Y4" s="50"/>
      <c r="Z4" s="50"/>
      <c r="AA4" s="50"/>
    </row>
    <row r="5" spans="1:27" ht="18.5" x14ac:dyDescent="0.45">
      <c r="A5" s="5" t="s">
        <v>0</v>
      </c>
      <c r="B5" s="48">
        <f>D19</f>
        <v>0.68340419357966165</v>
      </c>
      <c r="C5" s="48">
        <f>G19</f>
        <v>0.65764888420541923</v>
      </c>
      <c r="D5" s="48">
        <v>0.76060473882879931</v>
      </c>
      <c r="F5" s="73">
        <f>B5/$B$5*100</f>
        <v>100</v>
      </c>
      <c r="G5" s="73">
        <f>C5/$C$5*100</f>
        <v>100</v>
      </c>
      <c r="H5" s="73">
        <f>D5/$D$5*100</f>
        <v>100</v>
      </c>
      <c r="J5" s="73">
        <f>B5/$B$5*100</f>
        <v>100</v>
      </c>
      <c r="K5" s="73">
        <f>C5/$B$5*100</f>
        <v>96.231321139641167</v>
      </c>
      <c r="L5" s="73">
        <f>D5/$B$5*100</f>
        <v>111.29646934777533</v>
      </c>
      <c r="N5" s="74">
        <f>K5-J5</f>
        <v>-3.7686788603588326</v>
      </c>
      <c r="O5" s="74">
        <f>L5-K5</f>
        <v>15.065148208134161</v>
      </c>
      <c r="P5" s="74">
        <f>L5-J5</f>
        <v>11.296469347775329</v>
      </c>
      <c r="W5" s="226"/>
      <c r="X5" s="226"/>
      <c r="Y5" s="226"/>
      <c r="Z5" s="226"/>
      <c r="AA5" s="226"/>
    </row>
    <row r="6" spans="1:27" ht="15.5" x14ac:dyDescent="0.35">
      <c r="A6" s="4"/>
      <c r="B6" s="48"/>
      <c r="C6" s="48"/>
      <c r="D6" s="43"/>
      <c r="F6" s="73"/>
      <c r="G6" s="73"/>
      <c r="H6" s="51"/>
      <c r="J6" s="73"/>
      <c r="K6" s="73"/>
      <c r="L6" s="4"/>
      <c r="N6" s="74"/>
      <c r="O6" s="74"/>
      <c r="P6" s="74"/>
      <c r="W6" s="50"/>
      <c r="X6" s="50"/>
      <c r="Y6" s="50"/>
      <c r="Z6" s="50"/>
      <c r="AA6" s="50"/>
    </row>
    <row r="7" spans="1:27" ht="15.5" x14ac:dyDescent="0.35">
      <c r="A7" s="4" t="s">
        <v>60</v>
      </c>
      <c r="B7" s="43">
        <f>D21</f>
        <v>2.4508398037242336</v>
      </c>
      <c r="C7" s="43">
        <f t="shared" ref="C7:C14" si="0">G21</f>
        <v>2.7620539637657822</v>
      </c>
      <c r="D7" s="43">
        <v>2.7826445429248685</v>
      </c>
      <c r="F7" s="73">
        <f>B7/$B$5*100</f>
        <v>358.62229508525093</v>
      </c>
      <c r="G7" s="73">
        <f>C7/$C$5*100</f>
        <v>419.98915076134205</v>
      </c>
      <c r="H7" s="73">
        <f>D7/$D$5*100</f>
        <v>365.84633264442493</v>
      </c>
      <c r="J7" s="73">
        <f t="shared" ref="J7:L8" si="1">B7/$B$5*100</f>
        <v>358.62229508525093</v>
      </c>
      <c r="K7" s="73">
        <f t="shared" si="1"/>
        <v>404.16110842079888</v>
      </c>
      <c r="L7" s="73">
        <f t="shared" si="1"/>
        <v>407.17405147156256</v>
      </c>
      <c r="N7" s="74">
        <f>K7-J7</f>
        <v>45.538813335547957</v>
      </c>
      <c r="O7" s="74">
        <f>L7-K7</f>
        <v>3.0129430507636812</v>
      </c>
      <c r="P7" s="74">
        <f t="shared" ref="P7:P14" si="2">L7-J7</f>
        <v>48.551756386311638</v>
      </c>
    </row>
    <row r="8" spans="1:27" ht="15.5" x14ac:dyDescent="0.35">
      <c r="A8" s="4" t="s">
        <v>61</v>
      </c>
      <c r="B8" s="43">
        <f t="shared" ref="B8:B14" si="3">D22</f>
        <v>0.22637690422925322</v>
      </c>
      <c r="C8" s="43">
        <f t="shared" si="0"/>
        <v>0.22020217312019599</v>
      </c>
      <c r="D8" s="43">
        <v>0.31319400945276465</v>
      </c>
      <c r="F8" s="73">
        <f t="shared" ref="F8:F14" si="4">B8/$B$5*100</f>
        <v>33.124892465686251</v>
      </c>
      <c r="G8" s="73">
        <f t="shared" ref="G8:G13" si="5">C8/$C$5*100</f>
        <v>33.483242868456685</v>
      </c>
      <c r="H8" s="73">
        <f>D8/$D$5*100</f>
        <v>41.176973198330273</v>
      </c>
      <c r="J8" s="73">
        <f t="shared" si="1"/>
        <v>33.124892465686251</v>
      </c>
      <c r="K8" s="73">
        <f t="shared" si="1"/>
        <v>32.221366972710555</v>
      </c>
      <c r="L8" s="73">
        <f t="shared" si="1"/>
        <v>45.828517354021315</v>
      </c>
      <c r="N8" s="74">
        <f t="shared" ref="N8:N14" si="6">K8-J8</f>
        <v>-0.90352549297569595</v>
      </c>
      <c r="O8" s="74">
        <f t="shared" ref="O8:O14" si="7">L8-K8</f>
        <v>13.60715038131076</v>
      </c>
      <c r="P8" s="74">
        <f t="shared" si="2"/>
        <v>12.703624888335064</v>
      </c>
    </row>
    <row r="9" spans="1:27" ht="15.5" x14ac:dyDescent="0.35">
      <c r="A9" s="4" t="s">
        <v>62</v>
      </c>
      <c r="B9" s="43">
        <f t="shared" si="3"/>
        <v>2.6286908462413005E-2</v>
      </c>
      <c r="C9" s="43">
        <f>G23</f>
        <v>0.10988860043131275</v>
      </c>
      <c r="D9" s="43">
        <v>7.1990094163043167E-2</v>
      </c>
      <c r="F9" s="73">
        <f t="shared" si="4"/>
        <v>3.846465782529449</v>
      </c>
      <c r="G9" s="73">
        <f>C9/$C$5*100</f>
        <v>16.709311468547799</v>
      </c>
      <c r="H9" s="73">
        <f>D9/$D$5*100</f>
        <v>9.4648495450995416</v>
      </c>
      <c r="J9" s="73">
        <f t="shared" ref="J9:K14" si="8">B9/$B$5*100</f>
        <v>3.846465782529449</v>
      </c>
      <c r="K9" s="73">
        <f t="shared" si="8"/>
        <v>16.079591179521124</v>
      </c>
      <c r="L9" s="73">
        <f>D9/$B$5*100</f>
        <v>10.534043372774764</v>
      </c>
      <c r="N9" s="74">
        <f t="shared" si="6"/>
        <v>12.233125396991674</v>
      </c>
      <c r="O9" s="74">
        <f t="shared" si="7"/>
        <v>-5.5455478067463595</v>
      </c>
      <c r="P9" s="74">
        <f t="shared" si="2"/>
        <v>6.687577590245315</v>
      </c>
    </row>
    <row r="10" spans="1:27" ht="15.5" x14ac:dyDescent="0.35">
      <c r="A10" s="4" t="s">
        <v>63</v>
      </c>
      <c r="B10" s="43">
        <f t="shared" si="3"/>
        <v>0.37590773173857328</v>
      </c>
      <c r="C10" s="43">
        <f t="shared" si="0"/>
        <v>0.30752671638348578</v>
      </c>
      <c r="D10" s="43">
        <v>0.32008666962131288</v>
      </c>
      <c r="F10" s="73">
        <f t="shared" si="4"/>
        <v>55.005183648284891</v>
      </c>
      <c r="G10" s="73">
        <f t="shared" si="5"/>
        <v>46.761535489419096</v>
      </c>
      <c r="H10" s="73">
        <f>D10/$D$5*100</f>
        <v>42.083181090114088</v>
      </c>
      <c r="J10" s="73">
        <f t="shared" si="8"/>
        <v>55.005183648284891</v>
      </c>
      <c r="K10" s="73">
        <f>C10/$B$5*100</f>
        <v>44.999243386650164</v>
      </c>
      <c r="L10" s="73">
        <f>D10/$B$5*100</f>
        <v>46.837094742527604</v>
      </c>
      <c r="N10" s="74">
        <f t="shared" si="6"/>
        <v>-10.005940261634727</v>
      </c>
      <c r="O10" s="74">
        <f t="shared" si="7"/>
        <v>1.8378513558774401</v>
      </c>
      <c r="P10" s="74">
        <f t="shared" si="2"/>
        <v>-8.168088905757287</v>
      </c>
    </row>
    <row r="11" spans="1:27" ht="15.5" x14ac:dyDescent="0.35">
      <c r="A11" s="4" t="s">
        <v>64</v>
      </c>
      <c r="B11" s="43">
        <f t="shared" si="3"/>
        <v>0.42009918439280297</v>
      </c>
      <c r="C11" s="43">
        <f t="shared" si="0"/>
        <v>0.41165294490183663</v>
      </c>
      <c r="D11" s="43">
        <v>0.53338848642852865</v>
      </c>
      <c r="F11" s="73">
        <f t="shared" si="4"/>
        <v>61.471554950859939</v>
      </c>
      <c r="G11" s="73">
        <f t="shared" si="5"/>
        <v>62.594638991777749</v>
      </c>
      <c r="H11" s="73">
        <f>D11/$D$5*100</f>
        <v>70.126894982255223</v>
      </c>
      <c r="J11" s="73">
        <f t="shared" si="8"/>
        <v>61.471554950859939</v>
      </c>
      <c r="K11" s="73">
        <f t="shared" si="8"/>
        <v>60.235648064376704</v>
      </c>
      <c r="L11" s="73">
        <f t="shared" ref="L11:L14" si="9">D11/$B$5*100</f>
        <v>78.048758178472283</v>
      </c>
      <c r="N11" s="74">
        <f t="shared" si="6"/>
        <v>-1.2359068864832352</v>
      </c>
      <c r="O11" s="74">
        <f t="shared" si="7"/>
        <v>17.813110114095579</v>
      </c>
      <c r="P11" s="74">
        <f t="shared" si="2"/>
        <v>16.577203227612344</v>
      </c>
    </row>
    <row r="12" spans="1:27" ht="15.5" x14ac:dyDescent="0.35">
      <c r="A12" s="4" t="s">
        <v>65</v>
      </c>
      <c r="B12" s="43">
        <f t="shared" si="3"/>
        <v>0.29581240563276123</v>
      </c>
      <c r="C12" s="43">
        <f t="shared" si="0"/>
        <v>0.31972375867250696</v>
      </c>
      <c r="D12" s="43">
        <v>0.30477099110201217</v>
      </c>
      <c r="F12" s="73">
        <f t="shared" si="4"/>
        <v>43.285131758308353</v>
      </c>
      <c r="G12" s="73">
        <f t="shared" si="5"/>
        <v>48.616178990222387</v>
      </c>
      <c r="H12" s="73">
        <f t="shared" ref="H12:H14" si="10">D12/$D$5*100</f>
        <v>40.069562486726959</v>
      </c>
      <c r="J12" s="73">
        <f t="shared" si="8"/>
        <v>43.285131758308353</v>
      </c>
      <c r="K12" s="73">
        <f t="shared" si="8"/>
        <v>46.783991329903664</v>
      </c>
      <c r="L12" s="73">
        <f t="shared" si="9"/>
        <v>44.596008330827758</v>
      </c>
      <c r="N12" s="74">
        <f t="shared" si="6"/>
        <v>3.498859571595311</v>
      </c>
      <c r="O12" s="74">
        <f t="shared" si="7"/>
        <v>-2.1879829990759063</v>
      </c>
      <c r="P12" s="74">
        <f t="shared" si="2"/>
        <v>1.3108765725194047</v>
      </c>
    </row>
    <row r="13" spans="1:27" ht="15.5" x14ac:dyDescent="0.35">
      <c r="A13" s="4" t="s">
        <v>66</v>
      </c>
      <c r="B13" s="43">
        <f t="shared" si="3"/>
        <v>6.8353575960047333E-2</v>
      </c>
      <c r="C13" s="43">
        <f t="shared" si="0"/>
        <v>6.9928541771377375E-2</v>
      </c>
      <c r="D13" s="43">
        <v>0.11642903202693988</v>
      </c>
      <c r="F13" s="73">
        <f t="shared" si="4"/>
        <v>10.001925156767367</v>
      </c>
      <c r="G13" s="73">
        <f t="shared" si="5"/>
        <v>10.633111900716754</v>
      </c>
      <c r="H13" s="73">
        <f t="shared" si="10"/>
        <v>15.307429218258697</v>
      </c>
      <c r="J13" s="73">
        <f t="shared" si="8"/>
        <v>10.001925156767367</v>
      </c>
      <c r="K13" s="73">
        <f t="shared" si="8"/>
        <v>10.232384060316143</v>
      </c>
      <c r="L13" s="73">
        <f t="shared" si="9"/>
        <v>17.036628267831695</v>
      </c>
      <c r="N13" s="74">
        <f t="shared" si="6"/>
        <v>0.23045890354877585</v>
      </c>
      <c r="O13" s="74">
        <f t="shared" si="7"/>
        <v>6.804244207515552</v>
      </c>
      <c r="P13" s="74">
        <f t="shared" si="2"/>
        <v>7.0347031110643279</v>
      </c>
    </row>
    <row r="14" spans="1:27" ht="15.5" x14ac:dyDescent="0.35">
      <c r="A14" s="4" t="s">
        <v>67</v>
      </c>
      <c r="B14" s="43">
        <f t="shared" si="3"/>
        <v>1.3474945024095824</v>
      </c>
      <c r="C14" s="43">
        <f t="shared" si="0"/>
        <v>0.90205938237721439</v>
      </c>
      <c r="D14" s="43">
        <v>1.4063106963204814</v>
      </c>
      <c r="F14" s="73">
        <f t="shared" si="4"/>
        <v>197.17387090521424</v>
      </c>
      <c r="G14" s="73">
        <f t="shared" ref="G14" si="11">C14/$C$5*100</f>
        <v>137.16428386662517</v>
      </c>
      <c r="H14" s="73">
        <f t="shared" si="10"/>
        <v>184.89375946907174</v>
      </c>
      <c r="J14" s="73">
        <f t="shared" si="8"/>
        <v>197.17387090521424</v>
      </c>
      <c r="K14" s="73">
        <f t="shared" si="8"/>
        <v>131.99500249658112</v>
      </c>
      <c r="L14" s="73">
        <f t="shared" si="9"/>
        <v>205.78022633344486</v>
      </c>
      <c r="N14" s="74">
        <f t="shared" si="6"/>
        <v>-65.178868408633122</v>
      </c>
      <c r="O14" s="74">
        <f t="shared" si="7"/>
        <v>73.785223836863736</v>
      </c>
      <c r="P14" s="74">
        <f t="shared" si="2"/>
        <v>8.6063554282306143</v>
      </c>
    </row>
    <row r="15" spans="1:27" ht="15.5" x14ac:dyDescent="0.35">
      <c r="A15" s="4"/>
      <c r="B15" s="15"/>
      <c r="C15" s="15"/>
    </row>
    <row r="17" spans="1:16" ht="15.5" x14ac:dyDescent="0.35">
      <c r="A17" s="4"/>
      <c r="B17" s="262">
        <v>2021</v>
      </c>
      <c r="C17" s="262"/>
      <c r="D17" s="262"/>
      <c r="E17" s="262">
        <v>2022</v>
      </c>
      <c r="F17" s="262"/>
      <c r="G17" s="262"/>
      <c r="H17" s="262">
        <v>2023</v>
      </c>
      <c r="I17" s="262"/>
      <c r="J17" s="262"/>
    </row>
    <row r="18" spans="1:16" ht="48" x14ac:dyDescent="0.35">
      <c r="A18" s="1"/>
      <c r="B18" s="24" t="s">
        <v>68</v>
      </c>
      <c r="C18" s="24" t="s">
        <v>69</v>
      </c>
      <c r="D18" s="72" t="s">
        <v>70</v>
      </c>
      <c r="E18" s="24" t="s">
        <v>68</v>
      </c>
      <c r="F18" s="24" t="s">
        <v>69</v>
      </c>
      <c r="G18" s="72" t="s">
        <v>70</v>
      </c>
      <c r="H18" s="24" t="s">
        <v>68</v>
      </c>
      <c r="I18" s="24" t="s">
        <v>69</v>
      </c>
      <c r="J18" s="72" t="s">
        <v>70</v>
      </c>
    </row>
    <row r="19" spans="1:16" ht="15.5" x14ac:dyDescent="0.35">
      <c r="A19" s="5" t="s">
        <v>0</v>
      </c>
      <c r="B19" s="5">
        <v>504</v>
      </c>
      <c r="C19" s="81">
        <f>SUM(C21:C28)</f>
        <v>737484.5</v>
      </c>
      <c r="D19" s="48">
        <f>B19/(C19/1000)</f>
        <v>0.68340419357966165</v>
      </c>
      <c r="E19" s="5">
        <v>469</v>
      </c>
      <c r="F19" s="81">
        <f>SUM(F21:F28)</f>
        <v>713146.5</v>
      </c>
      <c r="G19" s="48">
        <f>E19/(F19/1000)</f>
        <v>0.65764888420541923</v>
      </c>
      <c r="H19" s="3">
        <v>524</v>
      </c>
      <c r="I19" s="198">
        <v>688925.5</v>
      </c>
      <c r="J19" s="199">
        <f>H19/(I19/1000)</f>
        <v>0.76060473882879931</v>
      </c>
    </row>
    <row r="20" spans="1:16" ht="15.5" x14ac:dyDescent="0.35">
      <c r="A20" s="4"/>
      <c r="B20" s="4"/>
      <c r="C20" s="83"/>
      <c r="D20" s="43"/>
      <c r="E20" s="4"/>
      <c r="F20" s="83"/>
      <c r="G20" s="43"/>
      <c r="J20" s="27"/>
    </row>
    <row r="21" spans="1:16" ht="15.5" x14ac:dyDescent="0.35">
      <c r="A21" s="4" t="s">
        <v>60</v>
      </c>
      <c r="B21" s="4">
        <v>235</v>
      </c>
      <c r="C21" s="83">
        <v>95885.5</v>
      </c>
      <c r="D21" s="43">
        <f t="shared" ref="D21:D28" si="12">B21/(C21/1000)</f>
        <v>2.4508398037242336</v>
      </c>
      <c r="E21" s="4">
        <v>253</v>
      </c>
      <c r="F21" s="83">
        <v>91598.5</v>
      </c>
      <c r="G21" s="43">
        <f t="shared" ref="G21:G28" si="13">E21/(F21/1000)</f>
        <v>2.7620539637657822</v>
      </c>
      <c r="H21">
        <v>243</v>
      </c>
      <c r="I21" s="8">
        <v>87327</v>
      </c>
      <c r="J21" s="27">
        <f t="shared" ref="J21:J28" si="14">H21/(I21/1000)</f>
        <v>2.7826445429248685</v>
      </c>
    </row>
    <row r="22" spans="1:16" ht="15.5" x14ac:dyDescent="0.35">
      <c r="A22" s="4" t="s">
        <v>61</v>
      </c>
      <c r="B22" s="4">
        <v>17</v>
      </c>
      <c r="C22" s="83">
        <v>75096</v>
      </c>
      <c r="D22" s="43">
        <f t="shared" si="12"/>
        <v>0.22637690422925322</v>
      </c>
      <c r="E22" s="4">
        <v>16</v>
      </c>
      <c r="F22" s="83">
        <v>72660.5</v>
      </c>
      <c r="G22" s="43">
        <f t="shared" si="13"/>
        <v>0.22020217312019599</v>
      </c>
      <c r="H22">
        <v>22</v>
      </c>
      <c r="I22" s="8">
        <v>70244</v>
      </c>
      <c r="J22" s="27">
        <f t="shared" si="14"/>
        <v>0.31319400945276465</v>
      </c>
    </row>
    <row r="23" spans="1:16" ht="15.5" x14ac:dyDescent="0.35">
      <c r="A23" s="4" t="s">
        <v>62</v>
      </c>
      <c r="B23" s="4">
        <v>2</v>
      </c>
      <c r="C23" s="83">
        <v>76083.5</v>
      </c>
      <c r="D23" s="43">
        <f t="shared" si="12"/>
        <v>2.6286908462413005E-2</v>
      </c>
      <c r="E23" s="4">
        <v>8</v>
      </c>
      <c r="F23" s="83">
        <v>72801</v>
      </c>
      <c r="G23" s="43">
        <f t="shared" si="13"/>
        <v>0.10988860043131275</v>
      </c>
      <c r="H23">
        <v>5</v>
      </c>
      <c r="I23" s="8">
        <v>69454</v>
      </c>
      <c r="J23" s="27">
        <f t="shared" si="14"/>
        <v>7.1990094163043167E-2</v>
      </c>
    </row>
    <row r="24" spans="1:16" ht="15.5" x14ac:dyDescent="0.35">
      <c r="A24" s="4" t="s">
        <v>63</v>
      </c>
      <c r="B24" s="4">
        <v>33</v>
      </c>
      <c r="C24" s="83">
        <v>87787.5</v>
      </c>
      <c r="D24" s="43">
        <f t="shared" si="12"/>
        <v>0.37590773173857328</v>
      </c>
      <c r="E24" s="4">
        <v>26</v>
      </c>
      <c r="F24" s="83">
        <v>84545.5</v>
      </c>
      <c r="G24" s="43">
        <f t="shared" si="13"/>
        <v>0.30752671638348578</v>
      </c>
      <c r="H24">
        <v>26</v>
      </c>
      <c r="I24" s="8">
        <v>81228</v>
      </c>
      <c r="J24" s="27">
        <f t="shared" si="14"/>
        <v>0.32008666962131288</v>
      </c>
    </row>
    <row r="25" spans="1:16" ht="15.5" x14ac:dyDescent="0.35">
      <c r="A25" s="4" t="s">
        <v>64</v>
      </c>
      <c r="B25" s="4">
        <v>41</v>
      </c>
      <c r="C25" s="83">
        <v>97596</v>
      </c>
      <c r="D25" s="43">
        <f t="shared" si="12"/>
        <v>0.42009918439280297</v>
      </c>
      <c r="E25" s="4">
        <v>39</v>
      </c>
      <c r="F25" s="83">
        <v>94740</v>
      </c>
      <c r="G25" s="43">
        <f t="shared" si="13"/>
        <v>0.41165294490183663</v>
      </c>
      <c r="H25">
        <v>49</v>
      </c>
      <c r="I25" s="8">
        <v>91865.5</v>
      </c>
      <c r="J25" s="27">
        <f t="shared" si="14"/>
        <v>0.53338848642852865</v>
      </c>
    </row>
    <row r="26" spans="1:16" ht="15.5" x14ac:dyDescent="0.35">
      <c r="A26" s="4" t="s">
        <v>65</v>
      </c>
      <c r="B26" s="4">
        <v>24</v>
      </c>
      <c r="C26" s="83">
        <v>81132.5</v>
      </c>
      <c r="D26" s="43">
        <f t="shared" si="12"/>
        <v>0.29581240563276123</v>
      </c>
      <c r="E26" s="4">
        <v>25</v>
      </c>
      <c r="F26" s="83">
        <v>78192.5</v>
      </c>
      <c r="G26" s="43">
        <f t="shared" si="13"/>
        <v>0.31972375867250696</v>
      </c>
      <c r="H26">
        <v>23</v>
      </c>
      <c r="I26" s="8">
        <v>75466.5</v>
      </c>
      <c r="J26" s="27">
        <f t="shared" si="14"/>
        <v>0.30477099110201217</v>
      </c>
    </row>
    <row r="27" spans="1:16" ht="15.5" x14ac:dyDescent="0.35">
      <c r="A27" s="4" t="s">
        <v>66</v>
      </c>
      <c r="B27" s="4">
        <v>8</v>
      </c>
      <c r="C27" s="83">
        <v>117038.5</v>
      </c>
      <c r="D27" s="43">
        <f t="shared" si="12"/>
        <v>6.8353575960047333E-2</v>
      </c>
      <c r="E27" s="4">
        <v>8</v>
      </c>
      <c r="F27" s="83">
        <v>114402.5</v>
      </c>
      <c r="G27" s="43">
        <f t="shared" si="13"/>
        <v>6.9928541771377375E-2</v>
      </c>
      <c r="H27">
        <v>13</v>
      </c>
      <c r="I27" s="8">
        <v>111656</v>
      </c>
      <c r="J27" s="27">
        <f t="shared" si="14"/>
        <v>0.11642903202693988</v>
      </c>
    </row>
    <row r="28" spans="1:16" ht="18.5" x14ac:dyDescent="0.45">
      <c r="A28" s="4" t="s">
        <v>67</v>
      </c>
      <c r="B28" s="4">
        <v>144</v>
      </c>
      <c r="C28" s="83">
        <v>106865</v>
      </c>
      <c r="D28" s="43">
        <f t="shared" si="12"/>
        <v>1.3474945024095824</v>
      </c>
      <c r="E28" s="4">
        <v>94</v>
      </c>
      <c r="F28" s="83">
        <v>104206</v>
      </c>
      <c r="G28" s="43">
        <f t="shared" si="13"/>
        <v>0.90205938237721439</v>
      </c>
      <c r="H28">
        <v>143</v>
      </c>
      <c r="I28" s="8">
        <v>101684.5</v>
      </c>
      <c r="J28" s="27">
        <f t="shared" si="14"/>
        <v>1.4063106963204814</v>
      </c>
      <c r="N28" s="230"/>
      <c r="O28" s="197"/>
      <c r="P28" s="197"/>
    </row>
    <row r="30" spans="1:16" ht="15.5" x14ac:dyDescent="0.35">
      <c r="A30" s="4"/>
      <c r="B30" s="152" t="s">
        <v>71</v>
      </c>
      <c r="C30" s="4"/>
    </row>
    <row r="31" spans="1:16" ht="15.5" x14ac:dyDescent="0.35">
      <c r="A31" s="4" t="s">
        <v>1</v>
      </c>
      <c r="B31" s="73">
        <v>419.98915076134205</v>
      </c>
      <c r="C31" s="4">
        <v>100</v>
      </c>
    </row>
    <row r="32" spans="1:16" ht="15.5" x14ac:dyDescent="0.35">
      <c r="A32" s="4" t="s">
        <v>8</v>
      </c>
      <c r="B32" s="73">
        <v>137.16428386662517</v>
      </c>
      <c r="C32" s="4">
        <v>100</v>
      </c>
    </row>
    <row r="33" spans="1:3" ht="15.5" x14ac:dyDescent="0.35">
      <c r="A33" s="4" t="s">
        <v>5</v>
      </c>
      <c r="B33" s="73">
        <v>62.594638991777749</v>
      </c>
      <c r="C33" s="4">
        <v>100</v>
      </c>
    </row>
    <row r="34" spans="1:3" ht="15.5" x14ac:dyDescent="0.35">
      <c r="A34" s="4" t="s">
        <v>6</v>
      </c>
      <c r="B34" s="73">
        <v>48.616178990222387</v>
      </c>
      <c r="C34" s="4">
        <v>100</v>
      </c>
    </row>
    <row r="35" spans="1:3" ht="15.5" x14ac:dyDescent="0.35">
      <c r="A35" s="4" t="s">
        <v>4</v>
      </c>
      <c r="B35" s="73">
        <v>46.761535489419096</v>
      </c>
      <c r="C35" s="4">
        <v>100</v>
      </c>
    </row>
    <row r="36" spans="1:3" ht="15.5" x14ac:dyDescent="0.35">
      <c r="A36" s="4" t="s">
        <v>2</v>
      </c>
      <c r="B36" s="73">
        <v>33.483242868456685</v>
      </c>
      <c r="C36" s="4">
        <v>100</v>
      </c>
    </row>
    <row r="37" spans="1:3" ht="15.5" x14ac:dyDescent="0.35">
      <c r="A37" s="4" t="s">
        <v>3</v>
      </c>
      <c r="B37" s="73">
        <v>16.709311468547799</v>
      </c>
      <c r="C37" s="4">
        <v>100</v>
      </c>
    </row>
    <row r="38" spans="1:3" ht="15.5" x14ac:dyDescent="0.35">
      <c r="A38" s="4" t="s">
        <v>7</v>
      </c>
      <c r="B38" s="73">
        <v>10.633111900716754</v>
      </c>
      <c r="C38" s="4">
        <v>100</v>
      </c>
    </row>
    <row r="43" spans="1:3" ht="15.5" x14ac:dyDescent="0.35">
      <c r="A43" s="4"/>
      <c r="B43" s="152" t="s">
        <v>72</v>
      </c>
      <c r="C43" s="4"/>
    </row>
    <row r="44" spans="1:3" ht="15.5" x14ac:dyDescent="0.35">
      <c r="A44" t="s">
        <v>1</v>
      </c>
      <c r="B44" s="73">
        <v>365.84633264442493</v>
      </c>
      <c r="C44" s="4">
        <v>100</v>
      </c>
    </row>
    <row r="45" spans="1:3" ht="15.5" x14ac:dyDescent="0.35">
      <c r="A45" t="s">
        <v>8</v>
      </c>
      <c r="B45" s="73">
        <v>184.89375946907174</v>
      </c>
      <c r="C45" s="4">
        <v>100</v>
      </c>
    </row>
    <row r="46" spans="1:3" ht="15.5" x14ac:dyDescent="0.35">
      <c r="A46" t="s">
        <v>5</v>
      </c>
      <c r="B46" s="73">
        <v>70.126894982255223</v>
      </c>
      <c r="C46" s="4">
        <v>100</v>
      </c>
    </row>
    <row r="47" spans="1:3" ht="15.5" x14ac:dyDescent="0.35">
      <c r="A47" t="s">
        <v>4</v>
      </c>
      <c r="B47" s="73">
        <v>42.083181090114088</v>
      </c>
      <c r="C47" s="4">
        <v>100</v>
      </c>
    </row>
    <row r="48" spans="1:3" ht="15.5" x14ac:dyDescent="0.35">
      <c r="A48" t="s">
        <v>2</v>
      </c>
      <c r="B48" s="73">
        <v>41.176973198330273</v>
      </c>
      <c r="C48" s="4">
        <v>100</v>
      </c>
    </row>
    <row r="49" spans="1:3" ht="15.5" x14ac:dyDescent="0.35">
      <c r="A49" t="s">
        <v>6</v>
      </c>
      <c r="B49" s="73">
        <v>40.069562486726959</v>
      </c>
      <c r="C49" s="4">
        <v>100</v>
      </c>
    </row>
    <row r="50" spans="1:3" ht="15.5" x14ac:dyDescent="0.35">
      <c r="A50" t="s">
        <v>7</v>
      </c>
      <c r="B50" s="73">
        <v>15.307429218258697</v>
      </c>
      <c r="C50" s="4">
        <v>100</v>
      </c>
    </row>
    <row r="51" spans="1:3" ht="15.5" x14ac:dyDescent="0.35">
      <c r="A51" t="s">
        <v>3</v>
      </c>
      <c r="B51" s="73">
        <v>9.4648495450995416</v>
      </c>
      <c r="C51" s="4">
        <v>100</v>
      </c>
    </row>
  </sheetData>
  <sortState xmlns:xlrd2="http://schemas.microsoft.com/office/spreadsheetml/2017/richdata2" ref="A44:B51">
    <sortCondition descending="1" ref="B44:B51"/>
  </sortState>
  <mergeCells count="3">
    <mergeCell ref="B17:D17"/>
    <mergeCell ref="E17:G17"/>
    <mergeCell ref="H17:J17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2" tint="0.79998168889431442"/>
  </sheetPr>
  <dimension ref="A1:U52"/>
  <sheetViews>
    <sheetView zoomScale="70" zoomScaleNormal="70" workbookViewId="0"/>
  </sheetViews>
  <sheetFormatPr defaultRowHeight="14.5" x14ac:dyDescent="0.35"/>
  <cols>
    <col min="1" max="1" width="19.1796875" customWidth="1"/>
    <col min="3" max="3" width="17.54296875" customWidth="1"/>
    <col min="6" max="6" width="17.453125" customWidth="1"/>
    <col min="9" max="9" width="16.453125" customWidth="1"/>
    <col min="14" max="14" width="13.81640625" customWidth="1"/>
    <col min="15" max="15" width="14.453125" customWidth="1"/>
    <col min="16" max="16" width="13.7265625" customWidth="1"/>
  </cols>
  <sheetData>
    <row r="1" spans="1:21" s="4" customFormat="1" ht="18.5" x14ac:dyDescent="0.45">
      <c r="A1" s="26" t="s">
        <v>16</v>
      </c>
      <c r="B1" s="5" t="s">
        <v>179</v>
      </c>
      <c r="P1" s="227"/>
      <c r="Q1" s="227"/>
      <c r="R1" s="227"/>
      <c r="S1" s="227"/>
      <c r="T1" s="227"/>
      <c r="U1" s="227"/>
    </row>
    <row r="2" spans="1:21" ht="15.5" x14ac:dyDescent="0.35">
      <c r="G2" s="26"/>
    </row>
    <row r="3" spans="1:21" ht="15.5" x14ac:dyDescent="0.35">
      <c r="J3" s="4" t="s">
        <v>74</v>
      </c>
    </row>
    <row r="4" spans="1:21" ht="32.5" customHeight="1" x14ac:dyDescent="0.35">
      <c r="B4" s="55">
        <v>2021</v>
      </c>
      <c r="C4" s="55">
        <v>2022</v>
      </c>
      <c r="D4" s="247">
        <v>2023</v>
      </c>
      <c r="E4" s="23"/>
      <c r="F4" s="55">
        <v>2021</v>
      </c>
      <c r="G4" s="55">
        <v>2022</v>
      </c>
      <c r="H4" s="247">
        <v>2023</v>
      </c>
      <c r="I4" s="23"/>
      <c r="J4" s="55">
        <v>2021</v>
      </c>
      <c r="K4" s="55">
        <v>2022</v>
      </c>
      <c r="L4" s="247">
        <v>2023</v>
      </c>
      <c r="M4" s="23"/>
      <c r="N4" s="251" t="s">
        <v>58</v>
      </c>
      <c r="O4" s="251" t="s">
        <v>59</v>
      </c>
      <c r="P4" s="252" t="s">
        <v>292</v>
      </c>
    </row>
    <row r="5" spans="1:21" ht="15.5" x14ac:dyDescent="0.35">
      <c r="A5" s="25" t="s">
        <v>0</v>
      </c>
      <c r="B5" s="117">
        <v>1.0273727920225122</v>
      </c>
      <c r="C5" s="117">
        <v>0.72962620957433022</v>
      </c>
      <c r="D5" s="205">
        <v>0.74846105627363835</v>
      </c>
      <c r="F5" s="73">
        <f>B5/$B$5*100</f>
        <v>100</v>
      </c>
      <c r="G5" s="73">
        <f>C5/$C$5*100</f>
        <v>100</v>
      </c>
      <c r="H5" s="73">
        <f>D5/$D$5*100</f>
        <v>100</v>
      </c>
      <c r="J5" s="73">
        <f>B5/$B$5*100</f>
        <v>100</v>
      </c>
      <c r="K5" s="73">
        <f>C5/$B$5*100</f>
        <v>71.018642428516088</v>
      </c>
      <c r="L5" s="73">
        <f>D5/$B$5*100</f>
        <v>72.851944502072982</v>
      </c>
      <c r="N5" s="73">
        <f>K5-J5</f>
        <v>-28.981357571483912</v>
      </c>
      <c r="O5" s="73">
        <f>L5-K5</f>
        <v>1.8333020735568937</v>
      </c>
      <c r="P5" s="73">
        <f>L5-J5</f>
        <v>-27.148055497927018</v>
      </c>
    </row>
    <row r="6" spans="1:21" ht="15.5" x14ac:dyDescent="0.35">
      <c r="B6" s="120"/>
      <c r="C6" s="120"/>
      <c r="D6" s="206"/>
      <c r="F6" s="73"/>
      <c r="G6" s="73"/>
      <c r="H6" s="73"/>
      <c r="J6" s="73"/>
      <c r="K6" s="73"/>
      <c r="L6" s="73"/>
      <c r="N6" s="73"/>
      <c r="O6" s="73"/>
      <c r="P6" s="73"/>
    </row>
    <row r="7" spans="1:21" ht="15.5" x14ac:dyDescent="0.35">
      <c r="A7" s="4" t="s">
        <v>60</v>
      </c>
      <c r="B7" s="120">
        <v>1.1386222812724389</v>
      </c>
      <c r="C7" s="120">
        <v>0.71640287084773713</v>
      </c>
      <c r="D7" s="206">
        <v>0.59716341406684104</v>
      </c>
      <c r="F7" s="73">
        <f t="shared" ref="F7:F14" si="0">B7/$B$5*100</f>
        <v>110.82854151032345</v>
      </c>
      <c r="G7" s="73">
        <f t="shared" ref="G7:G14" si="1">C7/$C$5*100</f>
        <v>98.187655740285479</v>
      </c>
      <c r="H7" s="73">
        <f t="shared" ref="H7:H14" si="2">D7/$D$5*100</f>
        <v>79.785502406756791</v>
      </c>
      <c r="J7" s="73">
        <f t="shared" ref="J7:K14" si="3">B7/$B$5*100</f>
        <v>110.82854151032345</v>
      </c>
      <c r="K7" s="73">
        <f t="shared" si="3"/>
        <v>69.731540139135689</v>
      </c>
      <c r="L7" s="73">
        <f t="shared" ref="L7:L14" si="4">D7/$B$5*100</f>
        <v>58.125289934070565</v>
      </c>
      <c r="N7" s="73">
        <f t="shared" ref="N7:N14" si="5">K7-J7</f>
        <v>-41.097001371187758</v>
      </c>
      <c r="O7" s="73">
        <f t="shared" ref="O7:O14" si="6">L7-K7</f>
        <v>-11.606250205065123</v>
      </c>
      <c r="P7" s="73">
        <f t="shared" ref="P7:P11" si="7">L7-J7</f>
        <v>-52.703251576252882</v>
      </c>
    </row>
    <row r="8" spans="1:21" ht="15.5" x14ac:dyDescent="0.35">
      <c r="A8" s="4" t="s">
        <v>61</v>
      </c>
      <c r="B8" s="120">
        <v>0.9678007414409463</v>
      </c>
      <c r="C8" s="120">
        <v>0.16526467137120096</v>
      </c>
      <c r="D8" s="206">
        <v>7.0954841429765603E-2</v>
      </c>
      <c r="F8" s="73">
        <f t="shared" si="0"/>
        <v>94.201515648054993</v>
      </c>
      <c r="G8" s="73">
        <f t="shared" si="1"/>
        <v>22.65059412649358</v>
      </c>
      <c r="H8" s="73">
        <f t="shared" si="2"/>
        <v>9.4800979737046482</v>
      </c>
      <c r="J8" s="73">
        <f t="shared" si="3"/>
        <v>94.201515648054993</v>
      </c>
      <c r="K8" s="73">
        <f t="shared" si="3"/>
        <v>16.086144450628943</v>
      </c>
      <c r="L8" s="73">
        <f t="shared" si="4"/>
        <v>6.9064357145454576</v>
      </c>
      <c r="N8" s="73">
        <f t="shared" si="5"/>
        <v>-78.115371197426043</v>
      </c>
      <c r="O8" s="73">
        <f t="shared" si="6"/>
        <v>-9.1797087360834855</v>
      </c>
      <c r="P8" s="73">
        <f t="shared" si="7"/>
        <v>-87.295079933509541</v>
      </c>
    </row>
    <row r="9" spans="1:21" ht="15.5" x14ac:dyDescent="0.35">
      <c r="A9" s="4" t="s">
        <v>62</v>
      </c>
      <c r="B9" s="120">
        <v>0.89987637948236854</v>
      </c>
      <c r="C9" s="120">
        <v>0.2993903514273884</v>
      </c>
      <c r="D9" s="206">
        <v>0.27151712091933528</v>
      </c>
      <c r="F9" s="73">
        <f t="shared" si="0"/>
        <v>87.590053627062588</v>
      </c>
      <c r="G9" s="73">
        <f t="shared" si="1"/>
        <v>41.033387712600835</v>
      </c>
      <c r="H9" s="73">
        <f t="shared" si="2"/>
        <v>36.276719896575123</v>
      </c>
      <c r="J9" s="73">
        <f t="shared" si="3"/>
        <v>87.590053627062588</v>
      </c>
      <c r="K9" s="73">
        <f t="shared" si="3"/>
        <v>29.141354895918642</v>
      </c>
      <c r="L9" s="73">
        <f t="shared" si="4"/>
        <v>26.428295846225375</v>
      </c>
      <c r="N9" s="73">
        <f t="shared" si="5"/>
        <v>-58.448698731143949</v>
      </c>
      <c r="O9" s="73">
        <f t="shared" si="6"/>
        <v>-2.7130590496932676</v>
      </c>
      <c r="P9" s="73">
        <f t="shared" si="7"/>
        <v>-61.161757780837213</v>
      </c>
    </row>
    <row r="10" spans="1:21" ht="15.5" x14ac:dyDescent="0.35">
      <c r="A10" s="4" t="s">
        <v>63</v>
      </c>
      <c r="B10" s="120">
        <v>1.0531795346535799</v>
      </c>
      <c r="C10" s="120">
        <v>0.88955142679156318</v>
      </c>
      <c r="D10" s="206">
        <v>0.44471354555211967</v>
      </c>
      <c r="F10" s="73">
        <f t="shared" si="0"/>
        <v>102.51191610596034</v>
      </c>
      <c r="G10" s="73">
        <f t="shared" si="1"/>
        <v>121.91878733502935</v>
      </c>
      <c r="H10" s="73">
        <f t="shared" si="2"/>
        <v>59.417058753359072</v>
      </c>
      <c r="J10" s="73">
        <f t="shared" si="3"/>
        <v>102.51191610596034</v>
      </c>
      <c r="K10" s="73">
        <f t="shared" si="3"/>
        <v>86.585067630647444</v>
      </c>
      <c r="L10" s="73">
        <f t="shared" si="4"/>
        <v>43.286482667761263</v>
      </c>
      <c r="N10" s="73">
        <f t="shared" si="5"/>
        <v>-15.926848475312894</v>
      </c>
      <c r="O10" s="73">
        <f t="shared" si="6"/>
        <v>-43.298584962886181</v>
      </c>
      <c r="P10" s="73">
        <f>L10-J10</f>
        <v>-59.225433438199076</v>
      </c>
    </row>
    <row r="11" spans="1:21" ht="15.5" x14ac:dyDescent="0.35">
      <c r="A11" s="4" t="s">
        <v>64</v>
      </c>
      <c r="B11" s="120">
        <v>0.88950727434601429</v>
      </c>
      <c r="C11" s="120">
        <v>0.32268281070280797</v>
      </c>
      <c r="D11" s="206">
        <v>0.14632938231806961</v>
      </c>
      <c r="F11" s="73">
        <f t="shared" si="0"/>
        <v>86.580770023596571</v>
      </c>
      <c r="G11" s="73">
        <f t="shared" si="1"/>
        <v>44.225770191433192</v>
      </c>
      <c r="H11" s="73">
        <f t="shared" si="2"/>
        <v>19.550700880363692</v>
      </c>
      <c r="J11" s="73">
        <f t="shared" si="3"/>
        <v>86.580770023596571</v>
      </c>
      <c r="K11" s="73">
        <f t="shared" si="3"/>
        <v>31.408541593511192</v>
      </c>
      <c r="L11" s="73">
        <f t="shared" si="4"/>
        <v>14.243065755128853</v>
      </c>
      <c r="N11" s="73">
        <f t="shared" si="5"/>
        <v>-55.172228430085383</v>
      </c>
      <c r="O11" s="73">
        <f t="shared" si="6"/>
        <v>-17.165475838382338</v>
      </c>
      <c r="P11" s="73">
        <f t="shared" si="7"/>
        <v>-72.337704268467718</v>
      </c>
    </row>
    <row r="12" spans="1:21" ht="15.5" x14ac:dyDescent="0.35">
      <c r="A12" s="4" t="s">
        <v>65</v>
      </c>
      <c r="B12" s="120">
        <v>1.0157845010923634</v>
      </c>
      <c r="C12" s="120">
        <v>1.3141466573517255</v>
      </c>
      <c r="D12" s="206">
        <v>2.8745379180296764</v>
      </c>
      <c r="F12" s="73">
        <f t="shared" si="0"/>
        <v>98.872046153048714</v>
      </c>
      <c r="G12" s="73">
        <f t="shared" si="1"/>
        <v>180.11231506039363</v>
      </c>
      <c r="H12" s="73">
        <f t="shared" si="2"/>
        <v>384.05978426467942</v>
      </c>
      <c r="J12" s="73">
        <f t="shared" si="3"/>
        <v>98.872046153048714</v>
      </c>
      <c r="K12" s="73">
        <f t="shared" si="3"/>
        <v>127.91332100246329</v>
      </c>
      <c r="L12" s="73">
        <f t="shared" si="4"/>
        <v>279.79502088728555</v>
      </c>
      <c r="N12" s="73">
        <f t="shared" si="5"/>
        <v>29.041274849414577</v>
      </c>
      <c r="O12" s="73">
        <f t="shared" si="6"/>
        <v>151.88169988482224</v>
      </c>
      <c r="P12" s="73">
        <f>L12-J12</f>
        <v>180.92297473423685</v>
      </c>
    </row>
    <row r="13" spans="1:21" ht="15.5" x14ac:dyDescent="0.35">
      <c r="A13" s="4" t="s">
        <v>66</v>
      </c>
      <c r="B13" s="120">
        <v>0.65963800385624372</v>
      </c>
      <c r="C13" s="120">
        <v>0.40021563618477635</v>
      </c>
      <c r="D13" s="206">
        <v>0.69987326170072173</v>
      </c>
      <c r="F13" s="73">
        <f t="shared" si="0"/>
        <v>64.206294830687852</v>
      </c>
      <c r="G13" s="73">
        <f t="shared" si="1"/>
        <v>54.852146336446076</v>
      </c>
      <c r="H13" s="73">
        <f t="shared" si="2"/>
        <v>93.508306923165705</v>
      </c>
      <c r="J13" s="73">
        <f t="shared" si="3"/>
        <v>64.206294830687852</v>
      </c>
      <c r="K13" s="73">
        <f t="shared" si="3"/>
        <v>38.955249671047028</v>
      </c>
      <c r="L13" s="73">
        <f t="shared" si="4"/>
        <v>68.122619864492748</v>
      </c>
      <c r="N13" s="73">
        <f t="shared" si="5"/>
        <v>-25.251045159640825</v>
      </c>
      <c r="O13" s="73">
        <f t="shared" si="6"/>
        <v>29.16737019344572</v>
      </c>
      <c r="P13" s="73">
        <f>L13-J13</f>
        <v>3.9163250338048954</v>
      </c>
    </row>
    <row r="14" spans="1:21" ht="15.5" x14ac:dyDescent="0.35">
      <c r="A14" s="4" t="s">
        <v>67</v>
      </c>
      <c r="B14" s="120">
        <v>1.3058337797652568</v>
      </c>
      <c r="C14" s="120">
        <v>1.6554565918588409</v>
      </c>
      <c r="D14" s="206">
        <v>1.4755088996660657</v>
      </c>
      <c r="F14" s="73">
        <f t="shared" si="0"/>
        <v>127.10418164710779</v>
      </c>
      <c r="G14" s="73">
        <f t="shared" si="1"/>
        <v>226.89105327296937</v>
      </c>
      <c r="H14" s="73">
        <f t="shared" si="2"/>
        <v>197.13903446255162</v>
      </c>
      <c r="J14" s="73">
        <f t="shared" si="3"/>
        <v>127.10418164710779</v>
      </c>
      <c r="K14" s="73">
        <f t="shared" si="3"/>
        <v>161.13494582622408</v>
      </c>
      <c r="L14" s="73">
        <f t="shared" si="4"/>
        <v>143.61961997858063</v>
      </c>
      <c r="N14" s="73">
        <f t="shared" si="5"/>
        <v>34.030764179116289</v>
      </c>
      <c r="O14" s="73">
        <f t="shared" si="6"/>
        <v>-17.515325847643453</v>
      </c>
      <c r="P14" s="73">
        <f>L14-J14</f>
        <v>16.515438331472836</v>
      </c>
    </row>
    <row r="17" spans="1:10" ht="15.5" x14ac:dyDescent="0.35">
      <c r="A17" s="80"/>
      <c r="B17" s="263">
        <v>2021</v>
      </c>
      <c r="C17" s="263"/>
      <c r="D17" s="263"/>
      <c r="E17" s="263">
        <v>2022</v>
      </c>
      <c r="F17" s="263"/>
      <c r="G17" s="263"/>
      <c r="H17" s="263">
        <v>2023</v>
      </c>
      <c r="I17" s="263"/>
      <c r="J17" s="263"/>
    </row>
    <row r="18" spans="1:10" ht="36" x14ac:dyDescent="0.35">
      <c r="A18" s="91"/>
      <c r="B18" s="99" t="s">
        <v>180</v>
      </c>
      <c r="C18" s="86" t="s">
        <v>99</v>
      </c>
      <c r="D18" s="93" t="s">
        <v>70</v>
      </c>
      <c r="E18" s="99" t="s">
        <v>180</v>
      </c>
      <c r="F18" s="86" t="s">
        <v>99</v>
      </c>
      <c r="G18" s="93" t="s">
        <v>70</v>
      </c>
      <c r="H18" s="99" t="s">
        <v>180</v>
      </c>
      <c r="I18" s="86" t="s">
        <v>99</v>
      </c>
      <c r="J18" s="93" t="s">
        <v>70</v>
      </c>
    </row>
    <row r="19" spans="1:10" ht="15.5" x14ac:dyDescent="0.35">
      <c r="A19" s="80" t="s">
        <v>0</v>
      </c>
      <c r="B19" s="81">
        <f>SUM(B21:B28)</f>
        <v>103</v>
      </c>
      <c r="C19" s="81">
        <v>100255721000</v>
      </c>
      <c r="D19" s="117">
        <f>B19/C19*1000000000</f>
        <v>1.0273727920225122</v>
      </c>
      <c r="E19" s="81">
        <f>SUM(E21:E28)</f>
        <v>80</v>
      </c>
      <c r="F19" s="81">
        <v>109645184000</v>
      </c>
      <c r="G19" s="117">
        <f>E19/F19*1000000000</f>
        <v>0.72962620957433022</v>
      </c>
      <c r="H19" s="3">
        <v>92</v>
      </c>
      <c r="I19" s="81">
        <v>122918887000</v>
      </c>
      <c r="J19" s="117">
        <f>H19/I19*1000000000</f>
        <v>0.74846105627363835</v>
      </c>
    </row>
    <row r="20" spans="1:10" ht="15.5" x14ac:dyDescent="0.35">
      <c r="A20" s="4"/>
      <c r="B20" s="4"/>
      <c r="C20" s="81"/>
      <c r="D20" s="117"/>
      <c r="E20" s="4"/>
      <c r="F20" s="81"/>
      <c r="G20" s="117"/>
      <c r="I20" s="4"/>
      <c r="J20" s="117"/>
    </row>
    <row r="21" spans="1:10" ht="15.5" x14ac:dyDescent="0.35">
      <c r="A21" s="4" t="s">
        <v>60</v>
      </c>
      <c r="B21" s="83">
        <v>32</v>
      </c>
      <c r="C21" s="83">
        <v>28104140000</v>
      </c>
      <c r="D21" s="117">
        <f t="shared" ref="D21:D28" si="8">B21/C21*1000000000</f>
        <v>1.1386222812724389</v>
      </c>
      <c r="E21" s="83">
        <v>22</v>
      </c>
      <c r="F21" s="83">
        <v>30708978000</v>
      </c>
      <c r="G21" s="117">
        <f t="shared" ref="G21:G28" si="9">E21/F21*1000000000</f>
        <v>0.71640287084773713</v>
      </c>
      <c r="H21" s="83">
        <v>20</v>
      </c>
      <c r="I21" s="83">
        <v>33491670000</v>
      </c>
      <c r="J21" s="117">
        <f t="shared" ref="J21:J28" si="10">H21/I21*1000000000</f>
        <v>0.59716341406684104</v>
      </c>
    </row>
    <row r="22" spans="1:10" ht="15.5" x14ac:dyDescent="0.35">
      <c r="A22" s="4" t="s">
        <v>61</v>
      </c>
      <c r="B22" s="83">
        <v>11</v>
      </c>
      <c r="C22" s="83">
        <v>11365976000</v>
      </c>
      <c r="D22" s="117">
        <f t="shared" si="8"/>
        <v>0.9678007414409463</v>
      </c>
      <c r="E22" s="83">
        <v>2</v>
      </c>
      <c r="F22" s="83">
        <v>12101800000</v>
      </c>
      <c r="G22" s="117">
        <f t="shared" si="9"/>
        <v>0.16526467137120096</v>
      </c>
      <c r="H22" s="83">
        <v>1</v>
      </c>
      <c r="I22" s="83">
        <v>14093471000</v>
      </c>
      <c r="J22" s="117">
        <f t="shared" si="10"/>
        <v>7.0954841429765603E-2</v>
      </c>
    </row>
    <row r="23" spans="1:10" ht="15.5" x14ac:dyDescent="0.35">
      <c r="A23" s="4" t="s">
        <v>62</v>
      </c>
      <c r="B23" s="83">
        <v>8</v>
      </c>
      <c r="C23" s="83">
        <v>8890110000</v>
      </c>
      <c r="D23" s="117">
        <f t="shared" si="8"/>
        <v>0.89987637948236854</v>
      </c>
      <c r="E23" s="83">
        <v>3</v>
      </c>
      <c r="F23" s="83">
        <v>10020363000</v>
      </c>
      <c r="G23" s="117">
        <f t="shared" si="9"/>
        <v>0.2993903514273884</v>
      </c>
      <c r="H23" s="83">
        <v>3</v>
      </c>
      <c r="I23" s="83">
        <v>11049027000</v>
      </c>
      <c r="J23" s="117">
        <f>H23/I23*1000000000</f>
        <v>0.27151712091933528</v>
      </c>
    </row>
    <row r="24" spans="1:10" ht="15.5" x14ac:dyDescent="0.35">
      <c r="A24" s="4" t="s">
        <v>63</v>
      </c>
      <c r="B24" s="83">
        <v>11</v>
      </c>
      <c r="C24" s="83">
        <v>10444563000</v>
      </c>
      <c r="D24" s="117">
        <f t="shared" si="8"/>
        <v>1.0531795346535799</v>
      </c>
      <c r="E24" s="83">
        <v>10</v>
      </c>
      <c r="F24" s="83">
        <v>11241621000</v>
      </c>
      <c r="G24" s="117">
        <f t="shared" si="9"/>
        <v>0.88955142679156318</v>
      </c>
      <c r="H24" s="83">
        <v>6</v>
      </c>
      <c r="I24" s="83">
        <v>13491831000</v>
      </c>
      <c r="J24" s="117">
        <f t="shared" si="10"/>
        <v>0.44471354555211967</v>
      </c>
    </row>
    <row r="25" spans="1:10" ht="15.5" x14ac:dyDescent="0.35">
      <c r="A25" s="4" t="s">
        <v>64</v>
      </c>
      <c r="B25" s="83">
        <v>10</v>
      </c>
      <c r="C25" s="83">
        <v>11242179000</v>
      </c>
      <c r="D25" s="117">
        <f t="shared" si="8"/>
        <v>0.88950727434601429</v>
      </c>
      <c r="E25" s="83">
        <v>4</v>
      </c>
      <c r="F25" s="83">
        <v>12396074000</v>
      </c>
      <c r="G25" s="117">
        <f t="shared" si="9"/>
        <v>0.32268281070280797</v>
      </c>
      <c r="H25" s="83">
        <v>2</v>
      </c>
      <c r="I25" s="83">
        <v>13667795000</v>
      </c>
      <c r="J25" s="117">
        <f t="shared" si="10"/>
        <v>0.14632938231806961</v>
      </c>
    </row>
    <row r="26" spans="1:10" ht="15.5" x14ac:dyDescent="0.35">
      <c r="A26" s="4" t="s">
        <v>65</v>
      </c>
      <c r="B26" s="83">
        <v>9</v>
      </c>
      <c r="C26" s="83">
        <v>8860147000</v>
      </c>
      <c r="D26" s="117">
        <f t="shared" si="8"/>
        <v>1.0157845010923634</v>
      </c>
      <c r="E26" s="83">
        <v>13</v>
      </c>
      <c r="F26" s="83">
        <v>9892351000</v>
      </c>
      <c r="G26" s="117">
        <f t="shared" si="9"/>
        <v>1.3141466573517255</v>
      </c>
      <c r="H26" s="83">
        <v>31</v>
      </c>
      <c r="I26" s="83">
        <v>10784342000</v>
      </c>
      <c r="J26" s="117">
        <f>H26/I26*1000000000</f>
        <v>2.8745379180296764</v>
      </c>
    </row>
    <row r="27" spans="1:10" ht="15.5" x14ac:dyDescent="0.35">
      <c r="A27" s="4" t="s">
        <v>66</v>
      </c>
      <c r="B27" s="83">
        <v>6</v>
      </c>
      <c r="C27" s="83">
        <v>9095898000</v>
      </c>
      <c r="D27" s="117">
        <f t="shared" si="8"/>
        <v>0.65963800385624372</v>
      </c>
      <c r="E27" s="83">
        <v>4</v>
      </c>
      <c r="F27" s="83">
        <v>9994612000</v>
      </c>
      <c r="G27" s="117">
        <f t="shared" si="9"/>
        <v>0.40021563618477635</v>
      </c>
      <c r="H27" s="83">
        <v>8</v>
      </c>
      <c r="I27" s="83">
        <v>11430641000</v>
      </c>
      <c r="J27" s="117">
        <f t="shared" si="10"/>
        <v>0.69987326170072173</v>
      </c>
    </row>
    <row r="28" spans="1:10" ht="15.5" x14ac:dyDescent="0.35">
      <c r="A28" s="4" t="s">
        <v>67</v>
      </c>
      <c r="B28" s="83">
        <v>16</v>
      </c>
      <c r="C28" s="83">
        <v>12252708000</v>
      </c>
      <c r="D28" s="117">
        <f t="shared" si="8"/>
        <v>1.3058337797652568</v>
      </c>
      <c r="E28" s="83">
        <v>22</v>
      </c>
      <c r="F28" s="83">
        <v>13289385000</v>
      </c>
      <c r="G28" s="117">
        <f t="shared" si="9"/>
        <v>1.6554565918588409</v>
      </c>
      <c r="H28" s="83">
        <v>22</v>
      </c>
      <c r="I28" s="83">
        <v>14910110000</v>
      </c>
      <c r="J28" s="117">
        <f t="shared" si="10"/>
        <v>1.4755088996660657</v>
      </c>
    </row>
    <row r="29" spans="1:10" ht="15.5" x14ac:dyDescent="0.35">
      <c r="A29" s="4"/>
      <c r="B29" s="4"/>
      <c r="C29" s="4"/>
      <c r="D29" s="152"/>
      <c r="E29" s="4"/>
      <c r="F29" s="4"/>
      <c r="G29" s="4"/>
    </row>
    <row r="31" spans="1:10" ht="15.5" x14ac:dyDescent="0.35">
      <c r="A31" s="4"/>
      <c r="B31" s="76" t="s">
        <v>71</v>
      </c>
      <c r="C31" s="4"/>
    </row>
    <row r="32" spans="1:10" ht="15.5" x14ac:dyDescent="0.35">
      <c r="A32" s="4" t="s">
        <v>8</v>
      </c>
      <c r="B32" s="73">
        <v>226.89105327296937</v>
      </c>
      <c r="C32" s="4">
        <v>100</v>
      </c>
    </row>
    <row r="33" spans="1:3" ht="15.5" x14ac:dyDescent="0.35">
      <c r="A33" s="4" t="s">
        <v>6</v>
      </c>
      <c r="B33" s="73">
        <v>180.11231506039363</v>
      </c>
      <c r="C33" s="4">
        <v>100</v>
      </c>
    </row>
    <row r="34" spans="1:3" ht="15.5" x14ac:dyDescent="0.35">
      <c r="A34" s="4" t="s">
        <v>4</v>
      </c>
      <c r="B34" s="73">
        <v>121.91878733502935</v>
      </c>
      <c r="C34" s="4">
        <v>100</v>
      </c>
    </row>
    <row r="35" spans="1:3" ht="15.5" x14ac:dyDescent="0.35">
      <c r="A35" s="4" t="s">
        <v>1</v>
      </c>
      <c r="B35" s="73">
        <v>98.187655740285479</v>
      </c>
      <c r="C35" s="4">
        <v>100</v>
      </c>
    </row>
    <row r="36" spans="1:3" ht="15.5" x14ac:dyDescent="0.35">
      <c r="A36" s="4" t="s">
        <v>7</v>
      </c>
      <c r="B36" s="73">
        <v>54.852146336446076</v>
      </c>
      <c r="C36" s="4">
        <v>100</v>
      </c>
    </row>
    <row r="37" spans="1:3" ht="15.5" x14ac:dyDescent="0.35">
      <c r="A37" s="4" t="s">
        <v>5</v>
      </c>
      <c r="B37" s="73">
        <v>44.225770191433192</v>
      </c>
      <c r="C37" s="4">
        <v>100</v>
      </c>
    </row>
    <row r="38" spans="1:3" ht="15.5" x14ac:dyDescent="0.35">
      <c r="A38" s="4" t="s">
        <v>3</v>
      </c>
      <c r="B38" s="73">
        <v>41.033387712600835</v>
      </c>
      <c r="C38" s="4">
        <v>100</v>
      </c>
    </row>
    <row r="39" spans="1:3" ht="15.5" x14ac:dyDescent="0.35">
      <c r="A39" s="4" t="s">
        <v>2</v>
      </c>
      <c r="B39" s="73">
        <v>22.65059412649358</v>
      </c>
      <c r="C39" s="4">
        <v>100</v>
      </c>
    </row>
    <row r="44" spans="1:3" ht="15.5" x14ac:dyDescent="0.35">
      <c r="B44" s="4" t="s">
        <v>72</v>
      </c>
    </row>
    <row r="45" spans="1:3" ht="15.5" x14ac:dyDescent="0.35">
      <c r="A45" s="4" t="s">
        <v>6</v>
      </c>
      <c r="B45" s="74">
        <v>384.05978426467942</v>
      </c>
      <c r="C45" s="4">
        <v>100</v>
      </c>
    </row>
    <row r="46" spans="1:3" ht="15.5" x14ac:dyDescent="0.35">
      <c r="A46" s="4" t="s">
        <v>8</v>
      </c>
      <c r="B46" s="74">
        <v>197.13903446255162</v>
      </c>
      <c r="C46" s="4">
        <v>100</v>
      </c>
    </row>
    <row r="47" spans="1:3" ht="15.5" x14ac:dyDescent="0.35">
      <c r="A47" s="4" t="s">
        <v>7</v>
      </c>
      <c r="B47" s="74">
        <v>93.508306923165705</v>
      </c>
      <c r="C47" s="4">
        <v>100</v>
      </c>
    </row>
    <row r="48" spans="1:3" ht="15.5" x14ac:dyDescent="0.35">
      <c r="A48" s="4" t="s">
        <v>1</v>
      </c>
      <c r="B48" s="74">
        <v>79.785502406756791</v>
      </c>
      <c r="C48" s="4">
        <v>100</v>
      </c>
    </row>
    <row r="49" spans="1:3" ht="15.5" x14ac:dyDescent="0.35">
      <c r="A49" s="4" t="s">
        <v>4</v>
      </c>
      <c r="B49" s="74">
        <v>59.417058753359072</v>
      </c>
      <c r="C49" s="4">
        <v>100</v>
      </c>
    </row>
    <row r="50" spans="1:3" ht="15.5" x14ac:dyDescent="0.35">
      <c r="A50" s="4" t="s">
        <v>3</v>
      </c>
      <c r="B50" s="74">
        <v>36.276719896575123</v>
      </c>
      <c r="C50" s="4">
        <v>100</v>
      </c>
    </row>
    <row r="51" spans="1:3" ht="15.5" x14ac:dyDescent="0.35">
      <c r="A51" s="4" t="s">
        <v>5</v>
      </c>
      <c r="B51" s="74">
        <v>19.550700880363692</v>
      </c>
      <c r="C51" s="4">
        <v>100</v>
      </c>
    </row>
    <row r="52" spans="1:3" ht="15.5" x14ac:dyDescent="0.35">
      <c r="A52" s="4" t="s">
        <v>2</v>
      </c>
      <c r="B52" s="74">
        <v>9.4800979737046482</v>
      </c>
      <c r="C52" s="4">
        <v>100</v>
      </c>
    </row>
  </sheetData>
  <sortState xmlns:xlrd2="http://schemas.microsoft.com/office/spreadsheetml/2017/richdata2" ref="A45:C52">
    <sortCondition descending="1" ref="B45:B52"/>
  </sortState>
  <mergeCells count="3">
    <mergeCell ref="B17:D17"/>
    <mergeCell ref="E17:G17"/>
    <mergeCell ref="H17:J17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3" tint="0.39997558519241921"/>
  </sheetPr>
  <dimension ref="A1:R38"/>
  <sheetViews>
    <sheetView zoomScale="70" zoomScaleNormal="70" workbookViewId="0"/>
  </sheetViews>
  <sheetFormatPr defaultColWidth="8.7265625" defaultRowHeight="15.5" x14ac:dyDescent="0.35"/>
  <cols>
    <col min="1" max="1" width="18.1796875" style="4" customWidth="1"/>
    <col min="2" max="13" width="8.7265625" style="4"/>
    <col min="14" max="16" width="14.26953125" style="4" customWidth="1"/>
    <col min="17" max="16384" width="8.7265625" style="4"/>
  </cols>
  <sheetData>
    <row r="1" spans="1:18" x14ac:dyDescent="0.35">
      <c r="A1" s="26" t="s">
        <v>34</v>
      </c>
      <c r="B1" s="5" t="s">
        <v>181</v>
      </c>
    </row>
    <row r="2" spans="1:18" x14ac:dyDescent="0.35">
      <c r="A2" s="26"/>
      <c r="B2" s="5"/>
    </row>
    <row r="3" spans="1:18" x14ac:dyDescent="0.35">
      <c r="J3" s="4" t="s">
        <v>74</v>
      </c>
      <c r="P3" s="22"/>
      <c r="Q3"/>
      <c r="R3"/>
    </row>
    <row r="4" spans="1:18" ht="33.65" customHeight="1" x14ac:dyDescent="0.35">
      <c r="B4" s="55">
        <v>2021</v>
      </c>
      <c r="C4" s="55">
        <v>2022</v>
      </c>
      <c r="D4" s="246">
        <v>2023</v>
      </c>
      <c r="E4" s="76"/>
      <c r="F4" s="253">
        <v>2021</v>
      </c>
      <c r="G4" s="55">
        <v>2022</v>
      </c>
      <c r="H4" s="246">
        <v>2023</v>
      </c>
      <c r="I4" s="76"/>
      <c r="J4" s="253">
        <v>2021</v>
      </c>
      <c r="K4" s="55">
        <v>2022</v>
      </c>
      <c r="L4" s="246">
        <v>2023</v>
      </c>
      <c r="M4" s="76"/>
      <c r="N4" s="251" t="s">
        <v>58</v>
      </c>
      <c r="O4" s="251" t="s">
        <v>59</v>
      </c>
      <c r="P4" s="252" t="s">
        <v>292</v>
      </c>
      <c r="Q4"/>
      <c r="R4"/>
    </row>
    <row r="5" spans="1:18" x14ac:dyDescent="0.35">
      <c r="A5" s="5" t="s">
        <v>0</v>
      </c>
      <c r="B5" s="53">
        <v>33.9</v>
      </c>
      <c r="C5" s="53">
        <v>33.9</v>
      </c>
      <c r="D5" s="12">
        <v>33.6</v>
      </c>
      <c r="F5" s="73">
        <f>B5/$B$5*100</f>
        <v>100</v>
      </c>
      <c r="G5" s="73">
        <f>C5/$C$5*100</f>
        <v>100</v>
      </c>
      <c r="H5" s="73">
        <f>D5/$D$5*100</f>
        <v>100</v>
      </c>
      <c r="J5" s="73">
        <f>B5/$B$5*100</f>
        <v>100</v>
      </c>
      <c r="K5" s="73">
        <f>C5/$B$5*100</f>
        <v>100</v>
      </c>
      <c r="L5" s="73">
        <f>D5/$B$5*100</f>
        <v>99.115044247787623</v>
      </c>
      <c r="N5" s="73">
        <f>K5-J5</f>
        <v>0</v>
      </c>
      <c r="O5" s="74">
        <f>L5-K5</f>
        <v>-0.88495575221237743</v>
      </c>
      <c r="P5" s="74">
        <f>L5-J5</f>
        <v>-0.88495575221237743</v>
      </c>
      <c r="Q5" s="97"/>
      <c r="R5" s="98"/>
    </row>
    <row r="6" spans="1:18" x14ac:dyDescent="0.35">
      <c r="B6" s="54"/>
      <c r="C6" s="54"/>
      <c r="F6" s="73"/>
      <c r="G6" s="73"/>
      <c r="H6" s="73"/>
      <c r="J6" s="73"/>
      <c r="K6" s="73"/>
      <c r="L6" s="73"/>
      <c r="N6" s="73"/>
      <c r="O6" s="74"/>
      <c r="P6" s="74"/>
    </row>
    <row r="7" spans="1:18" x14ac:dyDescent="0.35">
      <c r="A7" s="4" t="s">
        <v>60</v>
      </c>
      <c r="B7" s="54">
        <v>52.8</v>
      </c>
      <c r="C7" s="54">
        <v>50.5</v>
      </c>
      <c r="D7" s="12">
        <v>51.6</v>
      </c>
      <c r="F7" s="73">
        <f t="shared" ref="F7:F14" si="0">B7/$B$5*100</f>
        <v>155.75221238938053</v>
      </c>
      <c r="G7" s="73">
        <f t="shared" ref="G7:G14" si="1">C7/$C$5*100</f>
        <v>148.96755162241888</v>
      </c>
      <c r="H7" s="73">
        <f>D7/$D$5*100</f>
        <v>153.57142857142856</v>
      </c>
      <c r="J7" s="73">
        <f t="shared" ref="J7:K14" si="2">B7/$B$5*100</f>
        <v>155.75221238938053</v>
      </c>
      <c r="K7" s="73">
        <f t="shared" si="2"/>
        <v>148.96755162241888</v>
      </c>
      <c r="L7" s="73">
        <f>D7/$B$5*100</f>
        <v>152.21238938053099</v>
      </c>
      <c r="N7" s="73">
        <f t="shared" ref="N7:N14" si="3">K7-J7</f>
        <v>-6.7846607669616503</v>
      </c>
      <c r="O7" s="74">
        <f>L7-K7</f>
        <v>3.2448377581121122</v>
      </c>
      <c r="P7" s="74">
        <f>L7-J7</f>
        <v>-3.5398230088495382</v>
      </c>
    </row>
    <row r="8" spans="1:18" x14ac:dyDescent="0.35">
      <c r="A8" s="4" t="s">
        <v>61</v>
      </c>
      <c r="B8" s="54">
        <v>29.7</v>
      </c>
      <c r="C8" s="54">
        <v>27</v>
      </c>
      <c r="D8" s="12">
        <v>27.2</v>
      </c>
      <c r="F8" s="73">
        <f t="shared" si="0"/>
        <v>87.610619469026545</v>
      </c>
      <c r="G8" s="73">
        <f t="shared" si="1"/>
        <v>79.646017699115049</v>
      </c>
      <c r="H8" s="73">
        <f t="shared" ref="H8:H14" si="4">D8/$D$5*100</f>
        <v>80.952380952380949</v>
      </c>
      <c r="J8" s="73">
        <f t="shared" si="2"/>
        <v>87.610619469026545</v>
      </c>
      <c r="K8" s="73">
        <f t="shared" si="2"/>
        <v>79.646017699115049</v>
      </c>
      <c r="L8" s="73">
        <f>D8/$B$5*100</f>
        <v>80.235988200589972</v>
      </c>
      <c r="N8" s="73">
        <f t="shared" si="3"/>
        <v>-7.9646017699114964</v>
      </c>
      <c r="O8" s="74">
        <f>L8-K8</f>
        <v>0.58997050147492303</v>
      </c>
      <c r="P8" s="74">
        <f t="shared" ref="P8:P13" si="5">L8-J8</f>
        <v>-7.3746312684365734</v>
      </c>
    </row>
    <row r="9" spans="1:18" x14ac:dyDescent="0.35">
      <c r="A9" s="4" t="s">
        <v>62</v>
      </c>
      <c r="B9" s="54">
        <v>22.4</v>
      </c>
      <c r="C9" s="54">
        <v>27.7</v>
      </c>
      <c r="D9" s="12">
        <v>24.6</v>
      </c>
      <c r="F9" s="73">
        <f t="shared" si="0"/>
        <v>66.076696165191734</v>
      </c>
      <c r="G9" s="73">
        <f t="shared" si="1"/>
        <v>81.710914454277287</v>
      </c>
      <c r="H9" s="73">
        <f t="shared" si="4"/>
        <v>73.214285714285722</v>
      </c>
      <c r="J9" s="73">
        <f t="shared" si="2"/>
        <v>66.076696165191734</v>
      </c>
      <c r="K9" s="73">
        <f t="shared" si="2"/>
        <v>81.710914454277287</v>
      </c>
      <c r="L9" s="73">
        <f>D9/$B$5*100</f>
        <v>72.56637168141593</v>
      </c>
      <c r="N9" s="73">
        <f t="shared" si="3"/>
        <v>15.634218289085553</v>
      </c>
      <c r="O9" s="74">
        <f>L9-K9</f>
        <v>-9.1445427728613566</v>
      </c>
      <c r="P9" s="74">
        <f t="shared" si="5"/>
        <v>6.4896755162241959</v>
      </c>
    </row>
    <row r="10" spans="1:18" x14ac:dyDescent="0.35">
      <c r="A10" s="4" t="s">
        <v>63</v>
      </c>
      <c r="B10" s="54">
        <v>29.4</v>
      </c>
      <c r="C10" s="54">
        <v>29.3</v>
      </c>
      <c r="D10" s="12">
        <v>27.8</v>
      </c>
      <c r="F10" s="73">
        <f t="shared" si="0"/>
        <v>86.725663716814154</v>
      </c>
      <c r="G10" s="73">
        <f t="shared" si="1"/>
        <v>86.430678466076699</v>
      </c>
      <c r="H10" s="73">
        <f>D10/$D$5*100</f>
        <v>82.738095238095227</v>
      </c>
      <c r="J10" s="73">
        <f t="shared" si="2"/>
        <v>86.725663716814154</v>
      </c>
      <c r="K10" s="73">
        <f t="shared" si="2"/>
        <v>86.430678466076699</v>
      </c>
      <c r="L10" s="73">
        <f t="shared" ref="L10:L13" si="6">D10/$B$5*100</f>
        <v>82.005899705014755</v>
      </c>
      <c r="N10" s="73">
        <f t="shared" si="3"/>
        <v>-0.29498525073745441</v>
      </c>
      <c r="O10" s="74">
        <f t="shared" ref="O10:O14" si="7">L10-K10</f>
        <v>-4.424778761061944</v>
      </c>
      <c r="P10" s="74">
        <f>L10-J10</f>
        <v>-4.7197640117993984</v>
      </c>
    </row>
    <row r="11" spans="1:18" x14ac:dyDescent="0.35">
      <c r="A11" s="4" t="s">
        <v>64</v>
      </c>
      <c r="B11" s="54">
        <v>28.5</v>
      </c>
      <c r="C11" s="54">
        <v>30.4</v>
      </c>
      <c r="D11" s="12">
        <v>32.4</v>
      </c>
      <c r="F11" s="73">
        <f t="shared" si="0"/>
        <v>84.070796460176993</v>
      </c>
      <c r="G11" s="73">
        <f t="shared" si="1"/>
        <v>89.675516224188783</v>
      </c>
      <c r="H11" s="73">
        <f t="shared" si="4"/>
        <v>96.428571428571416</v>
      </c>
      <c r="J11" s="73">
        <f t="shared" si="2"/>
        <v>84.070796460176993</v>
      </c>
      <c r="K11" s="73">
        <f t="shared" si="2"/>
        <v>89.675516224188783</v>
      </c>
      <c r="L11" s="73">
        <f t="shared" si="6"/>
        <v>95.575221238938056</v>
      </c>
      <c r="N11" s="73">
        <f t="shared" si="3"/>
        <v>5.6047197640117901</v>
      </c>
      <c r="O11" s="74">
        <f t="shared" si="7"/>
        <v>5.8997050147492729</v>
      </c>
      <c r="P11" s="74">
        <f t="shared" si="5"/>
        <v>11.504424778761063</v>
      </c>
    </row>
    <row r="12" spans="1:18" x14ac:dyDescent="0.35">
      <c r="A12" s="4" t="s">
        <v>65</v>
      </c>
      <c r="B12" s="54">
        <v>35.799999999999997</v>
      </c>
      <c r="C12" s="54">
        <v>35.1</v>
      </c>
      <c r="D12" s="12">
        <v>35.1</v>
      </c>
      <c r="F12" s="73">
        <f t="shared" si="0"/>
        <v>105.6047197640118</v>
      </c>
      <c r="G12" s="73">
        <f t="shared" si="1"/>
        <v>103.53982300884957</v>
      </c>
      <c r="H12" s="73">
        <f t="shared" si="4"/>
        <v>104.46428571428572</v>
      </c>
      <c r="J12" s="73">
        <f t="shared" si="2"/>
        <v>105.6047197640118</v>
      </c>
      <c r="K12" s="73">
        <f t="shared" si="2"/>
        <v>103.53982300884957</v>
      </c>
      <c r="L12" s="73">
        <f>D12/$B$5*100</f>
        <v>103.53982300884957</v>
      </c>
      <c r="N12" s="73">
        <f t="shared" si="3"/>
        <v>-2.0648967551622377</v>
      </c>
      <c r="O12" s="74">
        <f t="shared" si="7"/>
        <v>0</v>
      </c>
      <c r="P12" s="74">
        <f>L12-J12</f>
        <v>-2.0648967551622377</v>
      </c>
    </row>
    <row r="13" spans="1:18" x14ac:dyDescent="0.35">
      <c r="A13" s="4" t="s">
        <v>66</v>
      </c>
      <c r="B13" s="54">
        <v>32</v>
      </c>
      <c r="C13" s="54">
        <v>29.6</v>
      </c>
      <c r="D13" s="12">
        <v>27.6</v>
      </c>
      <c r="F13" s="73">
        <f t="shared" si="0"/>
        <v>94.395280235988196</v>
      </c>
      <c r="G13" s="73">
        <f t="shared" si="1"/>
        <v>87.315634218289091</v>
      </c>
      <c r="H13" s="73">
        <f t="shared" si="4"/>
        <v>82.142857142857139</v>
      </c>
      <c r="J13" s="73">
        <f t="shared" si="2"/>
        <v>94.395280235988196</v>
      </c>
      <c r="K13" s="73">
        <f t="shared" si="2"/>
        <v>87.315634218289091</v>
      </c>
      <c r="L13" s="73">
        <f t="shared" si="6"/>
        <v>81.415929203539832</v>
      </c>
      <c r="N13" s="73">
        <f t="shared" si="3"/>
        <v>-7.0796460176991047</v>
      </c>
      <c r="O13" s="74">
        <f t="shared" si="7"/>
        <v>-5.8997050147492587</v>
      </c>
      <c r="P13" s="74">
        <f t="shared" si="5"/>
        <v>-12.979351032448363</v>
      </c>
    </row>
    <row r="14" spans="1:18" x14ac:dyDescent="0.35">
      <c r="A14" s="4" t="s">
        <v>67</v>
      </c>
      <c r="B14" s="54">
        <v>38.1</v>
      </c>
      <c r="C14" s="54">
        <v>37.799999999999997</v>
      </c>
      <c r="D14" s="12">
        <v>37.6</v>
      </c>
      <c r="F14" s="73">
        <f t="shared" si="0"/>
        <v>112.38938053097347</v>
      </c>
      <c r="G14" s="73">
        <f t="shared" si="1"/>
        <v>111.50442477876106</v>
      </c>
      <c r="H14" s="73">
        <f t="shared" si="4"/>
        <v>111.90476190476191</v>
      </c>
      <c r="J14" s="73">
        <f t="shared" si="2"/>
        <v>112.38938053097347</v>
      </c>
      <c r="K14" s="73">
        <f t="shared" si="2"/>
        <v>111.50442477876106</v>
      </c>
      <c r="L14" s="73">
        <f>D14/$B$5*100</f>
        <v>110.91445427728614</v>
      </c>
      <c r="N14" s="73">
        <f t="shared" si="3"/>
        <v>-0.88495575221240586</v>
      </c>
      <c r="O14" s="74">
        <f t="shared" si="7"/>
        <v>-0.58997050147492303</v>
      </c>
      <c r="P14" s="74">
        <f>L14-J14</f>
        <v>-1.4749262536873289</v>
      </c>
    </row>
    <row r="17" spans="1:3" x14ac:dyDescent="0.35">
      <c r="B17" s="76" t="s">
        <v>71</v>
      </c>
    </row>
    <row r="18" spans="1:3" x14ac:dyDescent="0.35">
      <c r="A18" s="4" t="s">
        <v>1</v>
      </c>
      <c r="B18" s="74">
        <v>148.96755162241888</v>
      </c>
      <c r="C18" s="4">
        <v>100</v>
      </c>
    </row>
    <row r="19" spans="1:3" x14ac:dyDescent="0.35">
      <c r="A19" s="4" t="s">
        <v>8</v>
      </c>
      <c r="B19" s="74">
        <v>111.50442477876106</v>
      </c>
      <c r="C19" s="4">
        <v>100</v>
      </c>
    </row>
    <row r="20" spans="1:3" x14ac:dyDescent="0.35">
      <c r="A20" s="4" t="s">
        <v>6</v>
      </c>
      <c r="B20" s="74">
        <v>103.53982300884957</v>
      </c>
      <c r="C20" s="4">
        <v>100</v>
      </c>
    </row>
    <row r="21" spans="1:3" x14ac:dyDescent="0.35">
      <c r="A21" s="4" t="s">
        <v>5</v>
      </c>
      <c r="B21" s="74">
        <v>89.675516224188783</v>
      </c>
      <c r="C21" s="4">
        <v>100</v>
      </c>
    </row>
    <row r="22" spans="1:3" x14ac:dyDescent="0.35">
      <c r="A22" s="4" t="s">
        <v>7</v>
      </c>
      <c r="B22" s="74">
        <v>87.315634218289091</v>
      </c>
      <c r="C22" s="4">
        <v>100</v>
      </c>
    </row>
    <row r="23" spans="1:3" x14ac:dyDescent="0.35">
      <c r="A23" s="4" t="s">
        <v>4</v>
      </c>
      <c r="B23" s="74">
        <v>86.430678466076699</v>
      </c>
      <c r="C23" s="4">
        <v>100</v>
      </c>
    </row>
    <row r="24" spans="1:3" x14ac:dyDescent="0.35">
      <c r="A24" s="4" t="s">
        <v>3</v>
      </c>
      <c r="B24" s="74">
        <v>81.710914454277287</v>
      </c>
      <c r="C24" s="4">
        <v>100</v>
      </c>
    </row>
    <row r="25" spans="1:3" x14ac:dyDescent="0.35">
      <c r="A25" s="4" t="s">
        <v>2</v>
      </c>
      <c r="B25" s="74">
        <v>79.646017699115049</v>
      </c>
      <c r="C25" s="4">
        <v>100</v>
      </c>
    </row>
    <row r="30" spans="1:3" x14ac:dyDescent="0.35">
      <c r="B30" s="76" t="s">
        <v>72</v>
      </c>
    </row>
    <row r="31" spans="1:3" x14ac:dyDescent="0.35">
      <c r="A31" s="4" t="s">
        <v>1</v>
      </c>
      <c r="B31" s="74">
        <v>153.57142857142856</v>
      </c>
      <c r="C31" s="4">
        <v>100</v>
      </c>
    </row>
    <row r="32" spans="1:3" x14ac:dyDescent="0.35">
      <c r="A32" s="4" t="s">
        <v>8</v>
      </c>
      <c r="B32" s="74">
        <v>111.90476190476191</v>
      </c>
      <c r="C32" s="4">
        <v>100</v>
      </c>
    </row>
    <row r="33" spans="1:3" x14ac:dyDescent="0.35">
      <c r="A33" s="4" t="s">
        <v>6</v>
      </c>
      <c r="B33" s="74">
        <v>104.46428571428572</v>
      </c>
      <c r="C33" s="4">
        <v>100</v>
      </c>
    </row>
    <row r="34" spans="1:3" x14ac:dyDescent="0.35">
      <c r="A34" s="4" t="s">
        <v>5</v>
      </c>
      <c r="B34" s="74">
        <v>96.428571428571416</v>
      </c>
      <c r="C34" s="4">
        <v>100</v>
      </c>
    </row>
    <row r="35" spans="1:3" x14ac:dyDescent="0.35">
      <c r="A35" s="4" t="s">
        <v>4</v>
      </c>
      <c r="B35" s="74">
        <v>82.738095238095227</v>
      </c>
      <c r="C35" s="4">
        <v>100</v>
      </c>
    </row>
    <row r="36" spans="1:3" x14ac:dyDescent="0.35">
      <c r="A36" s="4" t="s">
        <v>7</v>
      </c>
      <c r="B36" s="74">
        <v>82.142857142857139</v>
      </c>
      <c r="C36" s="4">
        <v>100</v>
      </c>
    </row>
    <row r="37" spans="1:3" x14ac:dyDescent="0.35">
      <c r="A37" s="4" t="s">
        <v>2</v>
      </c>
      <c r="B37" s="74">
        <v>80.952380952380949</v>
      </c>
      <c r="C37" s="4">
        <v>100</v>
      </c>
    </row>
    <row r="38" spans="1:3" x14ac:dyDescent="0.35">
      <c r="A38" s="4" t="s">
        <v>3</v>
      </c>
      <c r="B38" s="74">
        <v>73.214285714285722</v>
      </c>
      <c r="C38" s="4">
        <v>100</v>
      </c>
    </row>
  </sheetData>
  <sortState xmlns:xlrd2="http://schemas.microsoft.com/office/spreadsheetml/2017/richdata2" ref="A31:B38">
    <sortCondition descending="1" ref="B31:B38"/>
  </sortState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3" tint="0.39997558519241921"/>
  </sheetPr>
  <dimension ref="A1:Q79"/>
  <sheetViews>
    <sheetView zoomScale="70" zoomScaleNormal="70" workbookViewId="0"/>
  </sheetViews>
  <sheetFormatPr defaultColWidth="8.7265625" defaultRowHeight="14.5" x14ac:dyDescent="0.35"/>
  <cols>
    <col min="1" max="1" width="21.453125" customWidth="1"/>
    <col min="2" max="2" width="23.7265625" customWidth="1"/>
    <col min="3" max="5" width="29.81640625" customWidth="1"/>
    <col min="8" max="8" width="13.1796875" customWidth="1"/>
    <col min="14" max="15" width="13.81640625" customWidth="1"/>
    <col min="16" max="16" width="14.453125" customWidth="1"/>
  </cols>
  <sheetData>
    <row r="1" spans="1:17" ht="15.5" x14ac:dyDescent="0.35">
      <c r="A1" s="147" t="s">
        <v>182</v>
      </c>
      <c r="B1" s="147"/>
      <c r="C1" s="123"/>
      <c r="D1" s="123"/>
      <c r="F1" s="150"/>
      <c r="G1" s="148" t="s">
        <v>324</v>
      </c>
      <c r="H1" s="4"/>
      <c r="I1" s="4"/>
      <c r="J1" s="4"/>
      <c r="K1" s="4"/>
      <c r="L1" s="4"/>
    </row>
    <row r="2" spans="1:17" ht="15.5" x14ac:dyDescent="0.35">
      <c r="A2" s="189" t="s">
        <v>142</v>
      </c>
      <c r="B2" s="147"/>
      <c r="C2" s="77"/>
      <c r="D2" s="77"/>
      <c r="F2" s="150"/>
      <c r="G2" s="4"/>
      <c r="H2" s="4"/>
      <c r="I2" s="4"/>
      <c r="J2" s="4"/>
      <c r="K2" s="4"/>
      <c r="L2" s="4"/>
    </row>
    <row r="3" spans="1:17" ht="21" x14ac:dyDescent="0.5">
      <c r="A3" s="147"/>
      <c r="B3" s="147"/>
      <c r="C3" s="77"/>
      <c r="D3" s="77"/>
      <c r="F3" s="150"/>
      <c r="G3" s="4"/>
      <c r="H3" s="4"/>
      <c r="J3" s="4" t="s">
        <v>74</v>
      </c>
      <c r="K3" s="4"/>
      <c r="L3" s="4"/>
      <c r="N3" s="4"/>
      <c r="Q3" s="202"/>
    </row>
    <row r="4" spans="1:17" ht="30" customHeight="1" x14ac:dyDescent="0.35">
      <c r="A4" s="26"/>
      <c r="B4" s="55">
        <v>2021</v>
      </c>
      <c r="C4" s="55">
        <v>2022</v>
      </c>
      <c r="D4" s="55">
        <v>2023</v>
      </c>
      <c r="E4" s="23"/>
      <c r="F4" s="55">
        <v>2021</v>
      </c>
      <c r="G4" s="55">
        <v>2022</v>
      </c>
      <c r="H4" s="55">
        <v>2023</v>
      </c>
      <c r="I4" s="23"/>
      <c r="J4" s="55">
        <v>2021</v>
      </c>
      <c r="K4" s="55">
        <v>2022</v>
      </c>
      <c r="L4" s="55">
        <v>2023</v>
      </c>
      <c r="M4" s="23"/>
      <c r="N4" s="251" t="s">
        <v>58</v>
      </c>
      <c r="O4" s="251" t="s">
        <v>59</v>
      </c>
      <c r="P4" s="252" t="s">
        <v>292</v>
      </c>
    </row>
    <row r="5" spans="1:17" ht="15.65" customHeight="1" x14ac:dyDescent="0.35">
      <c r="A5" s="5" t="s">
        <v>0</v>
      </c>
      <c r="B5" s="120">
        <v>42.76</v>
      </c>
      <c r="C5" s="120">
        <v>38.520000000000003</v>
      </c>
      <c r="D5" s="120">
        <v>38.520000000000003</v>
      </c>
      <c r="F5" s="73">
        <f>B5/$B$5*100</f>
        <v>100</v>
      </c>
      <c r="G5" s="73">
        <f>C5/$C$5*100</f>
        <v>100</v>
      </c>
      <c r="H5" s="73">
        <f>D5/$D$5*100</f>
        <v>100</v>
      </c>
      <c r="J5" s="73">
        <f>B5/$B$5*100</f>
        <v>100</v>
      </c>
      <c r="K5" s="73">
        <f>C5/$B$5*100</f>
        <v>90.084190832553801</v>
      </c>
      <c r="L5" s="73">
        <f>D5/$B$5*100</f>
        <v>90.084190832553801</v>
      </c>
      <c r="N5" s="73">
        <f>K5-J5</f>
        <v>-9.9158091674461986</v>
      </c>
      <c r="O5" s="51">
        <f>L5-K5</f>
        <v>0</v>
      </c>
      <c r="P5" s="51">
        <f>L5-J5</f>
        <v>-9.9158091674461986</v>
      </c>
    </row>
    <row r="6" spans="1:17" ht="15.65" customHeight="1" x14ac:dyDescent="0.35">
      <c r="A6" s="79"/>
      <c r="B6" s="115"/>
      <c r="C6" s="115"/>
      <c r="D6" s="115"/>
      <c r="F6" s="73"/>
      <c r="G6" s="73"/>
      <c r="H6" s="73"/>
      <c r="J6" s="73"/>
      <c r="K6" s="73"/>
      <c r="L6" s="73"/>
      <c r="N6" s="73"/>
      <c r="O6" s="51"/>
      <c r="P6" s="51"/>
    </row>
    <row r="7" spans="1:17" ht="15.65" customHeight="1" x14ac:dyDescent="0.35">
      <c r="A7" s="4" t="s">
        <v>60</v>
      </c>
      <c r="B7" s="120">
        <v>46.05</v>
      </c>
      <c r="C7" s="120">
        <v>44.81</v>
      </c>
      <c r="D7" s="120">
        <v>44.81</v>
      </c>
      <c r="F7" s="73">
        <f t="shared" ref="F7:F14" si="0">B7/$B$5*100</f>
        <v>107.69410664172123</v>
      </c>
      <c r="G7" s="73">
        <f t="shared" ref="G7:G14" si="1">C7/$C$5*100</f>
        <v>116.32917964693665</v>
      </c>
      <c r="H7" s="73">
        <f t="shared" ref="H7:H14" si="2">D7/$D$5*100</f>
        <v>116.32917964693665</v>
      </c>
      <c r="J7" s="73">
        <f>B7/$B$5*100</f>
        <v>107.69410664172123</v>
      </c>
      <c r="K7" s="73">
        <f t="shared" ref="J7:K14" si="3">C7/$B$5*100</f>
        <v>104.79420018709075</v>
      </c>
      <c r="L7" s="73">
        <f t="shared" ref="L7:L14" si="4">D7/$B$5*100</f>
        <v>104.79420018709075</v>
      </c>
      <c r="N7" s="73">
        <f t="shared" ref="N7:O14" si="5">K7-J7</f>
        <v>-2.8999064546304822</v>
      </c>
      <c r="O7" s="51">
        <f>L7-K7</f>
        <v>0</v>
      </c>
      <c r="P7" s="51">
        <f t="shared" ref="P7:P14" si="6">L7-J7</f>
        <v>-2.8999064546304822</v>
      </c>
    </row>
    <row r="8" spans="1:17" ht="15.65" customHeight="1" x14ac:dyDescent="0.35">
      <c r="A8" s="4" t="s">
        <v>61</v>
      </c>
      <c r="B8" s="120">
        <v>39.549999999999997</v>
      </c>
      <c r="C8" s="120">
        <v>35.909999999999997</v>
      </c>
      <c r="D8" s="120">
        <v>35.909999999999997</v>
      </c>
      <c r="F8" s="73">
        <f t="shared" si="0"/>
        <v>92.492984097287177</v>
      </c>
      <c r="G8" s="73">
        <f t="shared" si="1"/>
        <v>93.224299065420553</v>
      </c>
      <c r="H8" s="73">
        <f>D8/$D$5*100</f>
        <v>93.224299065420553</v>
      </c>
      <c r="J8" s="73">
        <f t="shared" si="3"/>
        <v>92.492984097287177</v>
      </c>
      <c r="K8" s="73">
        <f t="shared" si="3"/>
        <v>83.980355472404113</v>
      </c>
      <c r="L8" s="73">
        <f t="shared" si="4"/>
        <v>83.980355472404113</v>
      </c>
      <c r="N8" s="73">
        <f t="shared" si="5"/>
        <v>-8.5126286248830638</v>
      </c>
      <c r="O8" s="51">
        <f t="shared" si="5"/>
        <v>0</v>
      </c>
      <c r="P8" s="51">
        <f>L8-J8</f>
        <v>-8.5126286248830638</v>
      </c>
    </row>
    <row r="9" spans="1:17" ht="15.65" customHeight="1" x14ac:dyDescent="0.35">
      <c r="A9" s="4" t="s">
        <v>62</v>
      </c>
      <c r="B9" s="120">
        <v>39.549999999999997</v>
      </c>
      <c r="C9" s="120">
        <v>35.909999999999997</v>
      </c>
      <c r="D9" s="120">
        <v>35.909999999999997</v>
      </c>
      <c r="F9" s="73">
        <f t="shared" si="0"/>
        <v>92.492984097287177</v>
      </c>
      <c r="G9" s="73">
        <f t="shared" si="1"/>
        <v>93.224299065420553</v>
      </c>
      <c r="H9" s="73">
        <f t="shared" si="2"/>
        <v>93.224299065420553</v>
      </c>
      <c r="J9" s="73">
        <f t="shared" si="3"/>
        <v>92.492984097287177</v>
      </c>
      <c r="K9" s="73">
        <f t="shared" si="3"/>
        <v>83.980355472404113</v>
      </c>
      <c r="L9" s="73">
        <f t="shared" si="4"/>
        <v>83.980355472404113</v>
      </c>
      <c r="N9" s="73">
        <f t="shared" si="5"/>
        <v>-8.5126286248830638</v>
      </c>
      <c r="O9" s="51">
        <f t="shared" si="5"/>
        <v>0</v>
      </c>
      <c r="P9" s="51">
        <f t="shared" si="6"/>
        <v>-8.5126286248830638</v>
      </c>
    </row>
    <row r="10" spans="1:17" ht="15.65" customHeight="1" x14ac:dyDescent="0.35">
      <c r="A10" s="4" t="s">
        <v>63</v>
      </c>
      <c r="B10" s="120">
        <v>39.549999999999997</v>
      </c>
      <c r="C10" s="120">
        <v>35.909999999999997</v>
      </c>
      <c r="D10" s="120">
        <v>35.909999999999997</v>
      </c>
      <c r="F10" s="73">
        <f t="shared" si="0"/>
        <v>92.492984097287177</v>
      </c>
      <c r="G10" s="73">
        <f t="shared" si="1"/>
        <v>93.224299065420553</v>
      </c>
      <c r="H10" s="73">
        <f t="shared" si="2"/>
        <v>93.224299065420553</v>
      </c>
      <c r="J10" s="73">
        <f t="shared" si="3"/>
        <v>92.492984097287177</v>
      </c>
      <c r="K10" s="73">
        <f t="shared" si="3"/>
        <v>83.980355472404113</v>
      </c>
      <c r="L10" s="73">
        <f t="shared" si="4"/>
        <v>83.980355472404113</v>
      </c>
      <c r="N10" s="73">
        <f t="shared" si="5"/>
        <v>-8.5126286248830638</v>
      </c>
      <c r="O10" s="51">
        <f t="shared" si="5"/>
        <v>0</v>
      </c>
      <c r="P10" s="51">
        <f t="shared" si="6"/>
        <v>-8.5126286248830638</v>
      </c>
    </row>
    <row r="11" spans="1:17" ht="15.65" customHeight="1" x14ac:dyDescent="0.35">
      <c r="A11" s="4" t="s">
        <v>64</v>
      </c>
      <c r="B11" s="120">
        <v>45.16</v>
      </c>
      <c r="C11" s="120">
        <v>37.159999999999997</v>
      </c>
      <c r="D11" s="120">
        <v>37.159999999999997</v>
      </c>
      <c r="F11" s="73">
        <f t="shared" si="0"/>
        <v>105.61272217025257</v>
      </c>
      <c r="G11" s="73">
        <f t="shared" si="1"/>
        <v>96.46936656282449</v>
      </c>
      <c r="H11" s="73">
        <f>D11/$D$5*100</f>
        <v>96.46936656282449</v>
      </c>
      <c r="J11" s="73">
        <f t="shared" si="3"/>
        <v>105.61272217025257</v>
      </c>
      <c r="K11" s="73">
        <f t="shared" si="3"/>
        <v>86.903648269410667</v>
      </c>
      <c r="L11" s="73">
        <f t="shared" si="4"/>
        <v>86.903648269410667</v>
      </c>
      <c r="N11" s="73">
        <f t="shared" si="5"/>
        <v>-18.709073900841901</v>
      </c>
      <c r="O11" s="51">
        <f t="shared" si="5"/>
        <v>0</v>
      </c>
      <c r="P11" s="51">
        <f>L11-J11</f>
        <v>-18.709073900841901</v>
      </c>
    </row>
    <row r="12" spans="1:17" ht="15.65" customHeight="1" x14ac:dyDescent="0.35">
      <c r="A12" s="4" t="s">
        <v>65</v>
      </c>
      <c r="B12" s="120">
        <v>45.16</v>
      </c>
      <c r="C12" s="120">
        <v>37.159999999999997</v>
      </c>
      <c r="D12" s="120">
        <v>37.159999999999997</v>
      </c>
      <c r="F12" s="73">
        <f t="shared" si="0"/>
        <v>105.61272217025257</v>
      </c>
      <c r="G12" s="73">
        <f t="shared" si="1"/>
        <v>96.46936656282449</v>
      </c>
      <c r="H12" s="73">
        <f t="shared" si="2"/>
        <v>96.46936656282449</v>
      </c>
      <c r="J12" s="73">
        <f t="shared" si="3"/>
        <v>105.61272217025257</v>
      </c>
      <c r="K12" s="73">
        <f t="shared" si="3"/>
        <v>86.903648269410667</v>
      </c>
      <c r="L12" s="73">
        <f t="shared" si="4"/>
        <v>86.903648269410667</v>
      </c>
      <c r="N12" s="73">
        <f t="shared" si="5"/>
        <v>-18.709073900841901</v>
      </c>
      <c r="O12" s="51">
        <f t="shared" si="5"/>
        <v>0</v>
      </c>
      <c r="P12" s="51">
        <f t="shared" si="6"/>
        <v>-18.709073900841901</v>
      </c>
    </row>
    <row r="13" spans="1:17" ht="15.65" customHeight="1" x14ac:dyDescent="0.35">
      <c r="A13" s="4" t="s">
        <v>66</v>
      </c>
      <c r="B13" s="120">
        <v>41.63</v>
      </c>
      <c r="C13" s="120">
        <v>35.58</v>
      </c>
      <c r="D13" s="120">
        <v>35.58</v>
      </c>
      <c r="F13" s="73">
        <f t="shared" si="0"/>
        <v>97.357343311506099</v>
      </c>
      <c r="G13" s="73">
        <f t="shared" si="1"/>
        <v>92.367601246105906</v>
      </c>
      <c r="H13" s="73">
        <f>D13/$D$5*100</f>
        <v>92.367601246105906</v>
      </c>
      <c r="J13" s="73">
        <f t="shared" si="3"/>
        <v>97.357343311506099</v>
      </c>
      <c r="K13" s="73">
        <f t="shared" si="3"/>
        <v>83.208606173994383</v>
      </c>
      <c r="L13" s="73">
        <f t="shared" si="4"/>
        <v>83.208606173994383</v>
      </c>
      <c r="N13" s="73">
        <f t="shared" si="5"/>
        <v>-14.148737137511716</v>
      </c>
      <c r="O13" s="51">
        <f t="shared" si="5"/>
        <v>0</v>
      </c>
      <c r="P13" s="51">
        <f>L13-J13</f>
        <v>-14.148737137511716</v>
      </c>
    </row>
    <row r="14" spans="1:17" ht="15.65" customHeight="1" x14ac:dyDescent="0.35">
      <c r="A14" s="4" t="s">
        <v>67</v>
      </c>
      <c r="B14" s="120">
        <v>41.63</v>
      </c>
      <c r="C14" s="120">
        <v>35.58</v>
      </c>
      <c r="D14" s="120">
        <v>35.58</v>
      </c>
      <c r="F14" s="73">
        <f t="shared" si="0"/>
        <v>97.357343311506099</v>
      </c>
      <c r="G14" s="73">
        <f t="shared" si="1"/>
        <v>92.367601246105906</v>
      </c>
      <c r="H14" s="73">
        <f t="shared" si="2"/>
        <v>92.367601246105906</v>
      </c>
      <c r="J14" s="73">
        <f t="shared" si="3"/>
        <v>97.357343311506099</v>
      </c>
      <c r="K14" s="73">
        <f t="shared" si="3"/>
        <v>83.208606173994383</v>
      </c>
      <c r="L14" s="73">
        <f t="shared" si="4"/>
        <v>83.208606173994383</v>
      </c>
      <c r="N14" s="73">
        <f t="shared" si="5"/>
        <v>-14.148737137511716</v>
      </c>
      <c r="O14" s="51">
        <f t="shared" si="5"/>
        <v>0</v>
      </c>
      <c r="P14" s="51">
        <f t="shared" si="6"/>
        <v>-14.148737137511716</v>
      </c>
    </row>
    <row r="15" spans="1:17" ht="14.5" customHeight="1" x14ac:dyDescent="0.35">
      <c r="H15" s="73"/>
      <c r="I15" s="73"/>
    </row>
    <row r="16" spans="1:17" ht="14.5" customHeight="1" x14ac:dyDescent="0.35"/>
    <row r="17" spans="1:5" ht="14.5" customHeight="1" x14ac:dyDescent="0.35">
      <c r="A17" s="267" t="s">
        <v>151</v>
      </c>
      <c r="B17" s="267"/>
      <c r="C17" s="162"/>
      <c r="D17" s="162"/>
      <c r="E17" s="149"/>
    </row>
    <row r="18" spans="1:5" x14ac:dyDescent="0.35">
      <c r="A18" s="163"/>
      <c r="B18" s="163"/>
      <c r="C18" s="268" t="s">
        <v>111</v>
      </c>
      <c r="D18" s="268"/>
      <c r="E18" s="268"/>
    </row>
    <row r="19" spans="1:5" x14ac:dyDescent="0.35">
      <c r="A19" s="163"/>
      <c r="B19" s="163"/>
      <c r="C19" s="164" t="s">
        <v>112</v>
      </c>
      <c r="D19" s="164" t="s">
        <v>113</v>
      </c>
      <c r="E19" s="165" t="s">
        <v>114</v>
      </c>
    </row>
    <row r="20" spans="1:5" ht="39" x14ac:dyDescent="0.35">
      <c r="A20" s="163"/>
      <c r="B20" s="166" t="s">
        <v>162</v>
      </c>
      <c r="C20" s="167" t="s">
        <v>183</v>
      </c>
      <c r="D20" s="167" t="s">
        <v>184</v>
      </c>
      <c r="E20" s="167" t="s">
        <v>185</v>
      </c>
    </row>
    <row r="21" spans="1:5" ht="39" x14ac:dyDescent="0.35">
      <c r="A21" s="163"/>
      <c r="B21" s="166" t="s">
        <v>119</v>
      </c>
      <c r="C21" s="167" t="s">
        <v>186</v>
      </c>
      <c r="D21" s="167" t="s">
        <v>187</v>
      </c>
      <c r="E21" s="167" t="s">
        <v>188</v>
      </c>
    </row>
    <row r="22" spans="1:5" ht="26" x14ac:dyDescent="0.35">
      <c r="A22" s="163"/>
      <c r="B22" s="163" t="s">
        <v>158</v>
      </c>
      <c r="C22" s="164" t="s">
        <v>159</v>
      </c>
      <c r="D22" s="164" t="s">
        <v>159</v>
      </c>
      <c r="E22" s="164" t="s">
        <v>159</v>
      </c>
    </row>
    <row r="23" spans="1:5" ht="39" x14ac:dyDescent="0.35">
      <c r="A23" s="163"/>
      <c r="B23" s="163" t="s">
        <v>168</v>
      </c>
      <c r="C23" s="167" t="s">
        <v>126</v>
      </c>
      <c r="D23" s="167" t="s">
        <v>126</v>
      </c>
      <c r="E23" s="167" t="s">
        <v>126</v>
      </c>
    </row>
    <row r="24" spans="1:5" ht="26" x14ac:dyDescent="0.35">
      <c r="A24" s="163"/>
      <c r="B24" s="163" t="s">
        <v>127</v>
      </c>
      <c r="C24" s="164" t="s">
        <v>147</v>
      </c>
      <c r="D24" s="164" t="s">
        <v>147</v>
      </c>
      <c r="E24" s="165" t="s">
        <v>129</v>
      </c>
    </row>
    <row r="25" spans="1:5" x14ac:dyDescent="0.35">
      <c r="A25" s="163"/>
      <c r="B25" s="163"/>
      <c r="C25" s="167"/>
      <c r="D25" s="167"/>
      <c r="E25" s="168"/>
    </row>
    <row r="26" spans="1:5" x14ac:dyDescent="0.35">
      <c r="A26" s="166" t="s">
        <v>9</v>
      </c>
      <c r="B26" s="169" t="s">
        <v>92</v>
      </c>
      <c r="C26" s="170">
        <v>118296.02280000001</v>
      </c>
      <c r="D26" s="170">
        <v>276648.07939999999</v>
      </c>
      <c r="E26" s="171">
        <f>C26/D26</f>
        <v>0.42760471374521319</v>
      </c>
    </row>
    <row r="27" spans="1:5" x14ac:dyDescent="0.35">
      <c r="A27" s="163"/>
      <c r="B27" s="163"/>
      <c r="C27" s="163"/>
      <c r="D27" s="167"/>
      <c r="E27" s="171"/>
    </row>
    <row r="28" spans="1:5" x14ac:dyDescent="0.35">
      <c r="A28" s="172" t="s">
        <v>130</v>
      </c>
      <c r="B28" s="173" t="s">
        <v>60</v>
      </c>
      <c r="C28" s="170">
        <v>31547.935000000001</v>
      </c>
      <c r="D28" s="170">
        <v>68506.33</v>
      </c>
      <c r="E28" s="171">
        <f t="shared" ref="E28:E34" si="7">C28/D28</f>
        <v>0.46051124034815472</v>
      </c>
    </row>
    <row r="29" spans="1:5" x14ac:dyDescent="0.35">
      <c r="A29" s="168"/>
      <c r="B29" s="168"/>
      <c r="C29" s="167"/>
      <c r="D29" s="167"/>
      <c r="E29" s="171"/>
    </row>
    <row r="30" spans="1:5" x14ac:dyDescent="0.35">
      <c r="A30" s="172" t="s">
        <v>131</v>
      </c>
      <c r="B30" s="173" t="s">
        <v>132</v>
      </c>
      <c r="C30" s="170">
        <v>38414.144500000002</v>
      </c>
      <c r="D30" s="170">
        <v>97125.845199999996</v>
      </c>
      <c r="E30" s="171">
        <f t="shared" si="7"/>
        <v>0.39550898549091856</v>
      </c>
    </row>
    <row r="31" spans="1:5" x14ac:dyDescent="0.35">
      <c r="A31" s="168"/>
      <c r="B31" s="168"/>
      <c r="C31" s="167"/>
      <c r="D31" s="167"/>
      <c r="E31" s="171"/>
    </row>
    <row r="32" spans="1:5" x14ac:dyDescent="0.35">
      <c r="A32" s="172" t="s">
        <v>133</v>
      </c>
      <c r="B32" s="173" t="s">
        <v>134</v>
      </c>
      <c r="C32" s="170">
        <v>27103.587899999999</v>
      </c>
      <c r="D32" s="170">
        <v>60022.984199999999</v>
      </c>
      <c r="E32" s="171">
        <f t="shared" si="7"/>
        <v>0.4515534884051966</v>
      </c>
    </row>
    <row r="33" spans="1:5" x14ac:dyDescent="0.35">
      <c r="A33" s="168"/>
      <c r="B33" s="163"/>
      <c r="C33" s="167"/>
      <c r="D33" s="167"/>
      <c r="E33" s="171"/>
    </row>
    <row r="34" spans="1:5" x14ac:dyDescent="0.35">
      <c r="A34" s="172" t="s">
        <v>135</v>
      </c>
      <c r="B34" s="173" t="s">
        <v>136</v>
      </c>
      <c r="C34" s="170">
        <v>21230.355500000001</v>
      </c>
      <c r="D34" s="170">
        <v>50992.92</v>
      </c>
      <c r="E34" s="171">
        <f t="shared" si="7"/>
        <v>0.41633927808017274</v>
      </c>
    </row>
    <row r="35" spans="1:5" x14ac:dyDescent="0.35">
      <c r="A35" s="168"/>
      <c r="B35" s="163"/>
      <c r="C35" s="167"/>
      <c r="D35" s="167"/>
      <c r="E35" s="168"/>
    </row>
    <row r="37" spans="1:5" x14ac:dyDescent="0.35">
      <c r="A37" s="264" t="s">
        <v>151</v>
      </c>
      <c r="B37" s="264"/>
      <c r="C37" s="162"/>
      <c r="D37" s="162"/>
      <c r="E37" s="149"/>
    </row>
    <row r="38" spans="1:5" x14ac:dyDescent="0.35">
      <c r="A38" s="163"/>
      <c r="B38" s="163"/>
      <c r="C38" s="269" t="s">
        <v>137</v>
      </c>
      <c r="D38" s="265"/>
      <c r="E38" s="266"/>
    </row>
    <row r="39" spans="1:5" x14ac:dyDescent="0.35">
      <c r="A39" s="163"/>
      <c r="B39" s="163"/>
      <c r="C39" s="164" t="s">
        <v>112</v>
      </c>
      <c r="D39" s="164" t="s">
        <v>113</v>
      </c>
      <c r="E39" s="165" t="s">
        <v>114</v>
      </c>
    </row>
    <row r="40" spans="1:5" ht="39" x14ac:dyDescent="0.35">
      <c r="A40" s="163"/>
      <c r="B40" s="166" t="s">
        <v>162</v>
      </c>
      <c r="C40" s="167" t="s">
        <v>183</v>
      </c>
      <c r="D40" s="167" t="s">
        <v>184</v>
      </c>
      <c r="E40" s="167" t="s">
        <v>185</v>
      </c>
    </row>
    <row r="41" spans="1:5" ht="39" x14ac:dyDescent="0.35">
      <c r="A41" s="163"/>
      <c r="B41" s="166" t="s">
        <v>119</v>
      </c>
      <c r="C41" s="167" t="s">
        <v>186</v>
      </c>
      <c r="D41" s="167" t="s">
        <v>187</v>
      </c>
      <c r="E41" s="167" t="s">
        <v>188</v>
      </c>
    </row>
    <row r="42" spans="1:5" ht="26" x14ac:dyDescent="0.35">
      <c r="A42" s="163"/>
      <c r="B42" s="163" t="s">
        <v>158</v>
      </c>
      <c r="C42" s="164" t="s">
        <v>159</v>
      </c>
      <c r="D42" s="164" t="s">
        <v>159</v>
      </c>
      <c r="E42" s="164" t="s">
        <v>159</v>
      </c>
    </row>
    <row r="43" spans="1:5" ht="39" x14ac:dyDescent="0.35">
      <c r="A43" s="163"/>
      <c r="B43" s="163" t="s">
        <v>168</v>
      </c>
      <c r="C43" s="167" t="s">
        <v>126</v>
      </c>
      <c r="D43" s="167" t="s">
        <v>126</v>
      </c>
      <c r="E43" s="167" t="s">
        <v>126</v>
      </c>
    </row>
    <row r="44" spans="1:5" ht="26" x14ac:dyDescent="0.35">
      <c r="A44" s="163"/>
      <c r="B44" s="163" t="s">
        <v>127</v>
      </c>
      <c r="C44" s="164" t="s">
        <v>147</v>
      </c>
      <c r="D44" s="164" t="s">
        <v>147</v>
      </c>
      <c r="E44" s="165" t="s">
        <v>129</v>
      </c>
    </row>
    <row r="45" spans="1:5" x14ac:dyDescent="0.35">
      <c r="A45" s="163"/>
      <c r="B45" s="163"/>
      <c r="C45" s="167"/>
      <c r="D45" s="167"/>
      <c r="E45" s="168"/>
    </row>
    <row r="46" spans="1:5" x14ac:dyDescent="0.35">
      <c r="A46" s="166" t="s">
        <v>9</v>
      </c>
      <c r="B46" s="179" t="s">
        <v>92</v>
      </c>
      <c r="C46" s="180">
        <v>117696.7251</v>
      </c>
      <c r="D46" s="180">
        <v>305565.68480000005</v>
      </c>
      <c r="E46" s="181">
        <f>C46/D46</f>
        <v>0.3851765134459888</v>
      </c>
    </row>
    <row r="47" spans="1:5" x14ac:dyDescent="0.35">
      <c r="A47" s="163"/>
      <c r="B47" s="163"/>
      <c r="C47" s="182"/>
      <c r="D47" s="180"/>
      <c r="E47" s="167"/>
    </row>
    <row r="48" spans="1:5" x14ac:dyDescent="0.35">
      <c r="A48" s="183" t="s">
        <v>130</v>
      </c>
      <c r="B48" s="184" t="s">
        <v>60</v>
      </c>
      <c r="C48" s="180">
        <v>36822.804000000004</v>
      </c>
      <c r="D48" s="180">
        <v>82170.425199999998</v>
      </c>
      <c r="E48" s="181">
        <f>C48/D48</f>
        <v>0.44812721743102291</v>
      </c>
    </row>
    <row r="49" spans="1:5" x14ac:dyDescent="0.35">
      <c r="A49" s="185"/>
      <c r="B49" s="185"/>
      <c r="C49" s="180"/>
      <c r="D49" s="180"/>
      <c r="E49" s="167"/>
    </row>
    <row r="50" spans="1:5" x14ac:dyDescent="0.35">
      <c r="A50" s="183" t="s">
        <v>131</v>
      </c>
      <c r="B50" s="184" t="s">
        <v>132</v>
      </c>
      <c r="C50" s="180">
        <v>37241.363700000002</v>
      </c>
      <c r="D50" s="180">
        <v>103721.20180000001</v>
      </c>
      <c r="E50" s="181">
        <f>C50/D50</f>
        <v>0.35905256643487904</v>
      </c>
    </row>
    <row r="51" spans="1:5" x14ac:dyDescent="0.35">
      <c r="A51" s="185"/>
      <c r="B51" s="185"/>
      <c r="C51" s="180"/>
      <c r="D51" s="180"/>
      <c r="E51" s="167"/>
    </row>
    <row r="52" spans="1:5" x14ac:dyDescent="0.35">
      <c r="A52" s="183" t="s">
        <v>133</v>
      </c>
      <c r="B52" s="184" t="s">
        <v>134</v>
      </c>
      <c r="C52" s="180">
        <v>24778.047599999998</v>
      </c>
      <c r="D52" s="180">
        <v>66677.702000000005</v>
      </c>
      <c r="E52" s="181">
        <f>C52/D52</f>
        <v>0.37160920152887089</v>
      </c>
    </row>
    <row r="53" spans="1:5" x14ac:dyDescent="0.35">
      <c r="A53" s="168"/>
      <c r="B53" s="163"/>
      <c r="C53" s="180"/>
      <c r="D53" s="180"/>
      <c r="E53" s="167"/>
    </row>
    <row r="54" spans="1:5" x14ac:dyDescent="0.35">
      <c r="A54" s="183" t="s">
        <v>135</v>
      </c>
      <c r="B54" s="184" t="s">
        <v>136</v>
      </c>
      <c r="C54" s="180">
        <v>18854.5098</v>
      </c>
      <c r="D54" s="180">
        <v>52996.355800000005</v>
      </c>
      <c r="E54" s="181">
        <f>C54/D54</f>
        <v>0.35576993012791264</v>
      </c>
    </row>
    <row r="55" spans="1:5" x14ac:dyDescent="0.35">
      <c r="A55" s="168"/>
      <c r="B55" s="163"/>
      <c r="C55" s="167"/>
      <c r="D55" s="167"/>
      <c r="E55" s="168"/>
    </row>
    <row r="56" spans="1:5" x14ac:dyDescent="0.35">
      <c r="A56" s="149"/>
      <c r="B56" s="187"/>
      <c r="C56" s="162"/>
      <c r="D56" s="149"/>
      <c r="E56" s="149"/>
    </row>
    <row r="58" spans="1:5" ht="15.5" x14ac:dyDescent="0.35">
      <c r="A58" s="4"/>
      <c r="B58" s="76" t="s">
        <v>71</v>
      </c>
      <c r="C58" s="4"/>
    </row>
    <row r="59" spans="1:5" ht="15.5" x14ac:dyDescent="0.35">
      <c r="A59" s="4" t="s">
        <v>1</v>
      </c>
      <c r="B59" s="73">
        <v>116.32917964693665</v>
      </c>
      <c r="C59" s="4">
        <v>100</v>
      </c>
    </row>
    <row r="60" spans="1:5" ht="15.5" x14ac:dyDescent="0.35">
      <c r="A60" s="4" t="s">
        <v>5</v>
      </c>
      <c r="B60" s="73">
        <v>96.46936656282449</v>
      </c>
      <c r="C60" s="4">
        <v>100</v>
      </c>
    </row>
    <row r="61" spans="1:5" ht="15.5" x14ac:dyDescent="0.35">
      <c r="A61" s="4" t="s">
        <v>6</v>
      </c>
      <c r="B61" s="73">
        <v>96.46936656282449</v>
      </c>
      <c r="C61" s="4">
        <v>100</v>
      </c>
    </row>
    <row r="62" spans="1:5" ht="15.5" x14ac:dyDescent="0.35">
      <c r="A62" s="4" t="s">
        <v>2</v>
      </c>
      <c r="B62" s="73">
        <v>93.224299065420553</v>
      </c>
      <c r="C62" s="4">
        <v>100</v>
      </c>
    </row>
    <row r="63" spans="1:5" ht="15.5" x14ac:dyDescent="0.35">
      <c r="A63" s="4" t="s">
        <v>3</v>
      </c>
      <c r="B63" s="73">
        <v>93.224299065420553</v>
      </c>
      <c r="C63" s="4">
        <v>100</v>
      </c>
    </row>
    <row r="64" spans="1:5" ht="15.5" x14ac:dyDescent="0.35">
      <c r="A64" s="4" t="s">
        <v>4</v>
      </c>
      <c r="B64" s="73">
        <v>93.224299065420553</v>
      </c>
      <c r="C64" s="4">
        <v>100</v>
      </c>
    </row>
    <row r="65" spans="1:3" ht="15.5" x14ac:dyDescent="0.35">
      <c r="A65" s="4" t="s">
        <v>7</v>
      </c>
      <c r="B65" s="73">
        <v>92.367601246105906</v>
      </c>
      <c r="C65" s="4">
        <v>100</v>
      </c>
    </row>
    <row r="66" spans="1:3" ht="15.5" x14ac:dyDescent="0.35">
      <c r="A66" s="4" t="s">
        <v>8</v>
      </c>
      <c r="B66" s="73">
        <v>92.367601246105906</v>
      </c>
      <c r="C66" s="4">
        <v>100</v>
      </c>
    </row>
    <row r="71" spans="1:3" ht="15.5" x14ac:dyDescent="0.35">
      <c r="A71" s="4"/>
      <c r="B71" s="76" t="s">
        <v>72</v>
      </c>
      <c r="C71" s="4"/>
    </row>
    <row r="72" spans="1:3" ht="15.5" x14ac:dyDescent="0.35">
      <c r="A72" s="4" t="s">
        <v>1</v>
      </c>
      <c r="B72" s="73">
        <v>116.32917964693665</v>
      </c>
      <c r="C72" s="4">
        <v>100</v>
      </c>
    </row>
    <row r="73" spans="1:3" ht="15.5" x14ac:dyDescent="0.35">
      <c r="A73" s="4" t="s">
        <v>5</v>
      </c>
      <c r="B73" s="73">
        <v>96.46936656282449</v>
      </c>
      <c r="C73" s="4">
        <v>100</v>
      </c>
    </row>
    <row r="74" spans="1:3" ht="15.5" x14ac:dyDescent="0.35">
      <c r="A74" s="4" t="s">
        <v>6</v>
      </c>
      <c r="B74" s="73">
        <v>96.46936656282449</v>
      </c>
      <c r="C74" s="4">
        <v>100</v>
      </c>
    </row>
    <row r="75" spans="1:3" ht="15.5" x14ac:dyDescent="0.35">
      <c r="A75" s="4" t="s">
        <v>2</v>
      </c>
      <c r="B75" s="73">
        <v>93.224299065420553</v>
      </c>
      <c r="C75" s="4">
        <v>100</v>
      </c>
    </row>
    <row r="76" spans="1:3" ht="15.5" x14ac:dyDescent="0.35">
      <c r="A76" s="4" t="s">
        <v>3</v>
      </c>
      <c r="B76" s="73">
        <v>93.224299065420553</v>
      </c>
      <c r="C76" s="4">
        <v>100</v>
      </c>
    </row>
    <row r="77" spans="1:3" ht="15.5" x14ac:dyDescent="0.35">
      <c r="A77" s="4" t="s">
        <v>4</v>
      </c>
      <c r="B77" s="73">
        <v>93.224299065420553</v>
      </c>
      <c r="C77" s="4">
        <v>100</v>
      </c>
    </row>
    <row r="78" spans="1:3" ht="15.5" x14ac:dyDescent="0.35">
      <c r="A78" s="4" t="s">
        <v>7</v>
      </c>
      <c r="B78" s="73">
        <v>92.367601246105906</v>
      </c>
      <c r="C78" s="4">
        <v>100</v>
      </c>
    </row>
    <row r="79" spans="1:3" ht="15.5" x14ac:dyDescent="0.35">
      <c r="A79" s="4" t="s">
        <v>8</v>
      </c>
      <c r="B79" s="73">
        <v>92.367601246105906</v>
      </c>
      <c r="C79" s="4">
        <v>100</v>
      </c>
    </row>
  </sheetData>
  <sortState xmlns:xlrd2="http://schemas.microsoft.com/office/spreadsheetml/2017/richdata2" ref="A72:C79">
    <sortCondition descending="1" ref="B72:B79"/>
  </sortState>
  <mergeCells count="4">
    <mergeCell ref="A17:B17"/>
    <mergeCell ref="C18:E18"/>
    <mergeCell ref="A37:B37"/>
    <mergeCell ref="C38:E38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3" tint="0.39997558519241921"/>
  </sheetPr>
  <dimension ref="A1:V53"/>
  <sheetViews>
    <sheetView zoomScale="70" zoomScaleNormal="70" workbookViewId="0"/>
  </sheetViews>
  <sheetFormatPr defaultColWidth="8.7265625" defaultRowHeight="15.5" x14ac:dyDescent="0.35"/>
  <cols>
    <col min="1" max="1" width="19" style="4" customWidth="1"/>
    <col min="2" max="2" width="15.26953125" style="4" customWidth="1"/>
    <col min="3" max="3" width="16.81640625" style="4" customWidth="1"/>
    <col min="4" max="4" width="8.81640625" style="4" bestFit="1" customWidth="1"/>
    <col min="5" max="5" width="11.453125" style="4" customWidth="1"/>
    <col min="6" max="6" width="17.26953125" style="4" customWidth="1"/>
    <col min="7" max="7" width="8.81640625" style="4" bestFit="1" customWidth="1"/>
    <col min="8" max="8" width="11.1796875" style="4" bestFit="1" customWidth="1"/>
    <col min="9" max="9" width="17.36328125" style="4" customWidth="1"/>
    <col min="10" max="10" width="8.7265625" style="4"/>
    <col min="11" max="11" width="13.54296875" style="4" customWidth="1"/>
    <col min="12" max="13" width="8.7265625" style="4"/>
    <col min="14" max="14" width="13.54296875" style="4" customWidth="1"/>
    <col min="15" max="15" width="15" style="4" customWidth="1"/>
    <col min="16" max="16" width="15.1796875" style="4" customWidth="1"/>
    <col min="17" max="16384" width="8.7265625" style="4"/>
  </cols>
  <sheetData>
    <row r="1" spans="1:22" ht="18.5" x14ac:dyDescent="0.45">
      <c r="A1" s="26" t="s">
        <v>40</v>
      </c>
      <c r="B1" s="5" t="s">
        <v>189</v>
      </c>
      <c r="Q1" s="227"/>
      <c r="R1" s="227"/>
      <c r="S1" s="227"/>
    </row>
    <row r="2" spans="1:22" x14ac:dyDescent="0.35">
      <c r="A2" s="26"/>
      <c r="B2" s="5"/>
    </row>
    <row r="3" spans="1:22" x14ac:dyDescent="0.35">
      <c r="J3" s="4" t="s">
        <v>74</v>
      </c>
      <c r="O3" s="50"/>
      <c r="P3"/>
      <c r="Q3"/>
    </row>
    <row r="4" spans="1:22" ht="39" customHeight="1" x14ac:dyDescent="0.5">
      <c r="A4" s="5"/>
      <c r="B4" s="253">
        <v>2021</v>
      </c>
      <c r="C4" s="55">
        <v>2022</v>
      </c>
      <c r="D4" s="55">
        <v>2023</v>
      </c>
      <c r="E4" s="76"/>
      <c r="F4" s="253">
        <v>2021</v>
      </c>
      <c r="G4" s="55">
        <v>2022</v>
      </c>
      <c r="H4" s="55">
        <v>2023</v>
      </c>
      <c r="I4" s="76"/>
      <c r="J4" s="253">
        <v>2021</v>
      </c>
      <c r="K4" s="55">
        <v>2022</v>
      </c>
      <c r="L4" s="55">
        <v>2023</v>
      </c>
      <c r="M4" s="76"/>
      <c r="N4" s="251" t="s">
        <v>58</v>
      </c>
      <c r="O4" s="251" t="s">
        <v>59</v>
      </c>
      <c r="P4" s="252" t="s">
        <v>292</v>
      </c>
      <c r="R4" s="235"/>
      <c r="S4" s="235"/>
      <c r="T4" s="235"/>
      <c r="U4" s="235"/>
      <c r="V4" s="235"/>
    </row>
    <row r="5" spans="1:22" x14ac:dyDescent="0.35">
      <c r="A5" s="5" t="s">
        <v>0</v>
      </c>
      <c r="B5" s="222">
        <f>D19</f>
        <v>40.049036204128441</v>
      </c>
      <c r="C5" s="222">
        <f>G19</f>
        <v>42.473821741226686</v>
      </c>
      <c r="D5" s="222">
        <v>40.22269986873539</v>
      </c>
      <c r="F5" s="73">
        <f>B5/$B$5*100</f>
        <v>100</v>
      </c>
      <c r="G5" s="73">
        <f>C5/$C$5*100</f>
        <v>100</v>
      </c>
      <c r="H5" s="73">
        <f>D5/$D$5*100</f>
        <v>100</v>
      </c>
      <c r="J5" s="73">
        <f>B5/$B$5*100</f>
        <v>100</v>
      </c>
      <c r="K5" s="73">
        <f>C5/$B$5*100</f>
        <v>106.05454154936265</v>
      </c>
      <c r="L5" s="73">
        <f>D5/$B$5*100</f>
        <v>100.43362757525998</v>
      </c>
      <c r="N5" s="73">
        <f>K5-J5</f>
        <v>6.0545415493626535</v>
      </c>
      <c r="O5" s="73">
        <f>L5-K5</f>
        <v>-5.6209139741026775</v>
      </c>
      <c r="P5" s="73">
        <f>L5-J5</f>
        <v>0.43362757525997608</v>
      </c>
      <c r="Q5" s="97"/>
    </row>
    <row r="6" spans="1:22" x14ac:dyDescent="0.35">
      <c r="B6" s="222"/>
      <c r="C6" s="222"/>
      <c r="D6" s="58"/>
      <c r="F6" s="73"/>
      <c r="G6" s="73"/>
      <c r="H6" s="73"/>
      <c r="J6" s="73"/>
      <c r="K6" s="73"/>
      <c r="L6" s="73"/>
      <c r="N6" s="73"/>
      <c r="O6" s="73"/>
      <c r="P6" s="73"/>
    </row>
    <row r="7" spans="1:22" x14ac:dyDescent="0.35">
      <c r="A7" s="4" t="s">
        <v>60</v>
      </c>
      <c r="B7" s="58">
        <f t="shared" ref="B7:B14" si="0">D21</f>
        <v>120.46598828499999</v>
      </c>
      <c r="C7" s="58">
        <f t="shared" ref="C7:C14" si="1">G21</f>
        <v>124.04854371903879</v>
      </c>
      <c r="D7" s="58">
        <v>118.99005036177653</v>
      </c>
      <c r="F7" s="73">
        <f t="shared" ref="F7:F14" si="2">B7/$B$5*100</f>
        <v>300.79622308759031</v>
      </c>
      <c r="G7" s="73">
        <f t="shared" ref="G7:G14" si="3">C7/$C$5*100</f>
        <v>292.05882266683955</v>
      </c>
      <c r="H7" s="73">
        <f>D7/$D$5*100</f>
        <v>295.82810390673455</v>
      </c>
      <c r="J7" s="73">
        <f t="shared" ref="J7:K14" si="4">B7/$B$5*100</f>
        <v>300.79622308759031</v>
      </c>
      <c r="K7" s="73">
        <f t="shared" si="4"/>
        <v>309.74164543378271</v>
      </c>
      <c r="L7" s="73">
        <f>D7/$B$5*100</f>
        <v>297.11089614064286</v>
      </c>
      <c r="N7" s="73">
        <f t="shared" ref="N7:N14" si="5">K7-J7</f>
        <v>8.9454223461924016</v>
      </c>
      <c r="O7" s="73">
        <f t="shared" ref="O7:O14" si="6">L7-K7</f>
        <v>-12.630749293139843</v>
      </c>
      <c r="P7" s="73">
        <f t="shared" ref="P7:P14" si="7">L7-J7</f>
        <v>-3.6853269469474412</v>
      </c>
    </row>
    <row r="8" spans="1:22" x14ac:dyDescent="0.35">
      <c r="A8" s="4" t="s">
        <v>61</v>
      </c>
      <c r="B8" s="58">
        <f t="shared" si="0"/>
        <v>8.0274672408247216</v>
      </c>
      <c r="C8" s="58">
        <f t="shared" si="1"/>
        <v>10.600984977441373</v>
      </c>
      <c r="D8" s="58">
        <v>7.7955955633640581</v>
      </c>
      <c r="F8" s="73">
        <f t="shared" si="2"/>
        <v>20.044095942556574</v>
      </c>
      <c r="G8" s="73">
        <f t="shared" si="3"/>
        <v>24.958867704508112</v>
      </c>
      <c r="H8" s="73">
        <f>D8/$D$5*100</f>
        <v>19.381084782484926</v>
      </c>
      <c r="J8" s="73">
        <f t="shared" si="4"/>
        <v>20.044095942556574</v>
      </c>
      <c r="K8" s="73">
        <f t="shared" si="4"/>
        <v>26.470012719928011</v>
      </c>
      <c r="L8" s="73">
        <f t="shared" ref="L8:L14" si="8">D8/$B$5*100</f>
        <v>19.465126510486293</v>
      </c>
      <c r="N8" s="73">
        <f t="shared" si="5"/>
        <v>6.4259167773714374</v>
      </c>
      <c r="O8" s="73">
        <f t="shared" si="6"/>
        <v>-7.0048862094417181</v>
      </c>
      <c r="P8" s="73">
        <f t="shared" si="7"/>
        <v>-0.57896943207028073</v>
      </c>
    </row>
    <row r="9" spans="1:22" x14ac:dyDescent="0.35">
      <c r="A9" s="4" t="s">
        <v>62</v>
      </c>
      <c r="B9" s="58">
        <f t="shared" si="0"/>
        <v>8.1322953259296007</v>
      </c>
      <c r="C9" s="58">
        <f t="shared" si="1"/>
        <v>9.0817069201983998</v>
      </c>
      <c r="D9" s="58">
        <v>10.319913237609068</v>
      </c>
      <c r="F9" s="73">
        <f t="shared" si="2"/>
        <v>20.305845275475782</v>
      </c>
      <c r="G9" s="73">
        <f t="shared" si="3"/>
        <v>21.381892534957252</v>
      </c>
      <c r="H9" s="73">
        <f t="shared" ref="H9:H13" si="9">D9/$D$5*100</f>
        <v>25.656938174929948</v>
      </c>
      <c r="J9" s="73">
        <f t="shared" si="4"/>
        <v>20.305845275475782</v>
      </c>
      <c r="K9" s="73">
        <f t="shared" si="4"/>
        <v>22.676468102526311</v>
      </c>
      <c r="L9" s="73">
        <f t="shared" si="8"/>
        <v>25.768193733823846</v>
      </c>
      <c r="N9" s="73">
        <f t="shared" si="5"/>
        <v>2.3706228270505285</v>
      </c>
      <c r="O9" s="73">
        <f t="shared" si="6"/>
        <v>3.0917256312975354</v>
      </c>
      <c r="P9" s="73">
        <f t="shared" si="7"/>
        <v>5.4623484583480639</v>
      </c>
    </row>
    <row r="10" spans="1:22" x14ac:dyDescent="0.35">
      <c r="A10" s="4" t="s">
        <v>63</v>
      </c>
      <c r="B10" s="58">
        <f t="shared" si="0"/>
        <v>11.918162588516148</v>
      </c>
      <c r="C10" s="58">
        <f t="shared" si="1"/>
        <v>13.546355992609962</v>
      </c>
      <c r="D10" s="58">
        <v>12.592582874778078</v>
      </c>
      <c r="F10" s="73">
        <f t="shared" si="2"/>
        <v>29.758924853446455</v>
      </c>
      <c r="G10" s="73">
        <f t="shared" si="3"/>
        <v>31.893423848556957</v>
      </c>
      <c r="H10" s="73">
        <f t="shared" si="9"/>
        <v>31.307154705858366</v>
      </c>
      <c r="J10" s="73">
        <f t="shared" si="4"/>
        <v>29.758924853446455</v>
      </c>
      <c r="K10" s="73">
        <f t="shared" si="4"/>
        <v>33.824424446982178</v>
      </c>
      <c r="L10" s="73">
        <f t="shared" si="8"/>
        <v>31.442911161692265</v>
      </c>
      <c r="N10" s="73">
        <f t="shared" si="5"/>
        <v>4.0654995935357228</v>
      </c>
      <c r="O10" s="73">
        <f t="shared" si="6"/>
        <v>-2.3815132852899126</v>
      </c>
      <c r="P10" s="73">
        <f t="shared" si="7"/>
        <v>1.6839863082458102</v>
      </c>
    </row>
    <row r="11" spans="1:22" x14ac:dyDescent="0.35">
      <c r="A11" s="4" t="s">
        <v>64</v>
      </c>
      <c r="B11" s="58">
        <f t="shared" si="0"/>
        <v>6.2864147599855871</v>
      </c>
      <c r="C11" s="58">
        <f t="shared" si="1"/>
        <v>6.4797935217230878</v>
      </c>
      <c r="D11" s="58">
        <v>7.5201596160902326</v>
      </c>
      <c r="F11" s="73">
        <f t="shared" si="2"/>
        <v>15.696794119948271</v>
      </c>
      <c r="G11" s="73">
        <f t="shared" si="3"/>
        <v>15.255970044799517</v>
      </c>
      <c r="H11" s="73">
        <f t="shared" si="9"/>
        <v>18.69630741007408</v>
      </c>
      <c r="J11" s="73">
        <f t="shared" si="4"/>
        <v>15.696794119948271</v>
      </c>
      <c r="K11" s="73">
        <f t="shared" si="4"/>
        <v>16.179649089920222</v>
      </c>
      <c r="L11" s="73">
        <f t="shared" si="8"/>
        <v>18.777379754559536</v>
      </c>
      <c r="N11" s="73">
        <f t="shared" si="5"/>
        <v>0.48285496997195132</v>
      </c>
      <c r="O11" s="73">
        <f t="shared" si="6"/>
        <v>2.5977306646393146</v>
      </c>
      <c r="P11" s="73">
        <f t="shared" si="7"/>
        <v>3.0805856346112659</v>
      </c>
    </row>
    <row r="12" spans="1:22" x14ac:dyDescent="0.35">
      <c r="A12" s="4" t="s">
        <v>65</v>
      </c>
      <c r="B12" s="58">
        <f t="shared" si="0"/>
        <v>1.6444422423239704</v>
      </c>
      <c r="C12" s="58">
        <f t="shared" si="1"/>
        <v>1.250966529594431</v>
      </c>
      <c r="D12" s="58">
        <v>0.90427399279436804</v>
      </c>
      <c r="F12" s="73">
        <f t="shared" si="2"/>
        <v>4.106071951250736</v>
      </c>
      <c r="G12" s="73">
        <f t="shared" si="3"/>
        <v>2.9452648203309568</v>
      </c>
      <c r="H12" s="73">
        <f t="shared" si="9"/>
        <v>2.2481683122848972</v>
      </c>
      <c r="J12" s="73">
        <f t="shared" si="4"/>
        <v>4.106071951250736</v>
      </c>
      <c r="K12" s="73">
        <f t="shared" si="4"/>
        <v>3.1235871026166557</v>
      </c>
      <c r="L12" s="73">
        <f>D12/$B$5*100</f>
        <v>2.2579169900252212</v>
      </c>
      <c r="N12" s="73">
        <f t="shared" si="5"/>
        <v>-0.98248484863408025</v>
      </c>
      <c r="O12" s="73">
        <f t="shared" si="6"/>
        <v>-0.86567011259143456</v>
      </c>
      <c r="P12" s="73">
        <f t="shared" si="7"/>
        <v>-1.8481549612255148</v>
      </c>
    </row>
    <row r="13" spans="1:22" x14ac:dyDescent="0.35">
      <c r="A13" s="4" t="s">
        <v>66</v>
      </c>
      <c r="B13" s="58">
        <f t="shared" si="0"/>
        <v>3.461120606233711</v>
      </c>
      <c r="C13" s="58">
        <f t="shared" si="1"/>
        <v>3.167606706493459</v>
      </c>
      <c r="D13" s="58">
        <v>2.8735921283854511</v>
      </c>
      <c r="F13" s="73">
        <f t="shared" si="2"/>
        <v>8.6422069899323137</v>
      </c>
      <c r="G13" s="73">
        <f t="shared" si="3"/>
        <v>7.4577859411668186</v>
      </c>
      <c r="H13" s="73">
        <f t="shared" si="9"/>
        <v>7.144204983164391</v>
      </c>
      <c r="J13" s="73">
        <f t="shared" si="4"/>
        <v>8.6422069899323137</v>
      </c>
      <c r="K13" s="73">
        <f t="shared" si="4"/>
        <v>7.9093206896372887</v>
      </c>
      <c r="L13" s="73">
        <f t="shared" si="8"/>
        <v>7.1751842260044896</v>
      </c>
      <c r="N13" s="73">
        <f t="shared" si="5"/>
        <v>-0.73288630029502499</v>
      </c>
      <c r="O13" s="73">
        <f t="shared" si="6"/>
        <v>-0.73413646363279916</v>
      </c>
      <c r="P13" s="73">
        <f t="shared" si="7"/>
        <v>-1.4670227639278242</v>
      </c>
    </row>
    <row r="14" spans="1:22" x14ac:dyDescent="0.35">
      <c r="A14" s="4" t="s">
        <v>67</v>
      </c>
      <c r="B14" s="58">
        <f t="shared" si="0"/>
        <v>18.347780751814213</v>
      </c>
      <c r="C14" s="58">
        <f t="shared" si="1"/>
        <v>26.465634037993482</v>
      </c>
      <c r="D14" s="58">
        <v>28.154185314528196</v>
      </c>
      <c r="F14" s="73">
        <f t="shared" si="2"/>
        <v>45.813289134590555</v>
      </c>
      <c r="G14" s="73">
        <f t="shared" si="3"/>
        <v>62.310460780375088</v>
      </c>
      <c r="H14" s="73">
        <f>D14/$D$5*100</f>
        <v>69.995762110469599</v>
      </c>
      <c r="J14" s="73">
        <f t="shared" si="4"/>
        <v>45.813289134590555</v>
      </c>
      <c r="K14" s="73">
        <f t="shared" si="4"/>
        <v>66.083073517922202</v>
      </c>
      <c r="L14" s="73">
        <f t="shared" si="8"/>
        <v>70.299283036493975</v>
      </c>
      <c r="N14" s="73">
        <f t="shared" si="5"/>
        <v>20.269784383331647</v>
      </c>
      <c r="O14" s="73">
        <f t="shared" si="6"/>
        <v>4.2162095185717732</v>
      </c>
      <c r="P14" s="73">
        <f t="shared" si="7"/>
        <v>24.48599390190342</v>
      </c>
    </row>
    <row r="15" spans="1:22" x14ac:dyDescent="0.35">
      <c r="B15" s="15"/>
      <c r="C15" s="15"/>
    </row>
    <row r="17" spans="1:10" x14ac:dyDescent="0.35">
      <c r="B17" s="262">
        <v>2021</v>
      </c>
      <c r="C17" s="262"/>
      <c r="D17" s="262"/>
      <c r="E17" s="262">
        <v>2022</v>
      </c>
      <c r="F17" s="262"/>
      <c r="G17" s="262"/>
      <c r="H17" s="262">
        <v>2023</v>
      </c>
      <c r="I17" s="262"/>
      <c r="J17" s="262"/>
    </row>
    <row r="18" spans="1:10" ht="48" x14ac:dyDescent="0.35">
      <c r="A18" s="49"/>
      <c r="B18" s="24" t="s">
        <v>190</v>
      </c>
      <c r="C18" s="24" t="s">
        <v>99</v>
      </c>
      <c r="D18" s="72" t="s">
        <v>70</v>
      </c>
      <c r="E18" s="24" t="s">
        <v>190</v>
      </c>
      <c r="F18" s="24" t="s">
        <v>99</v>
      </c>
      <c r="G18" s="72" t="s">
        <v>70</v>
      </c>
      <c r="H18" s="24" t="s">
        <v>190</v>
      </c>
      <c r="I18" s="24" t="s">
        <v>99</v>
      </c>
      <c r="J18" s="72" t="s">
        <v>70</v>
      </c>
    </row>
    <row r="19" spans="1:10" x14ac:dyDescent="0.35">
      <c r="A19" s="5" t="s">
        <v>0</v>
      </c>
      <c r="B19" s="223">
        <v>4015145</v>
      </c>
      <c r="C19" s="81">
        <v>100255721000</v>
      </c>
      <c r="D19" s="218">
        <f>B19/C19*1000000</f>
        <v>40.049036204128441</v>
      </c>
      <c r="E19" s="81">
        <v>4657050</v>
      </c>
      <c r="F19" s="81">
        <v>109645184000</v>
      </c>
      <c r="G19" s="218">
        <f>E19/F19*1000000</f>
        <v>42.473821741226686</v>
      </c>
      <c r="H19" s="81">
        <v>4944129.5</v>
      </c>
      <c r="I19" s="81">
        <v>122918887000</v>
      </c>
      <c r="J19" s="218">
        <f>H19/I19*1000000</f>
        <v>40.22269986873539</v>
      </c>
    </row>
    <row r="20" spans="1:10" x14ac:dyDescent="0.35">
      <c r="B20" s="224"/>
      <c r="C20" s="81"/>
      <c r="D20" s="218"/>
      <c r="E20" s="224"/>
      <c r="F20" s="81"/>
      <c r="G20" s="218"/>
      <c r="H20" s="83"/>
      <c r="I20" s="83"/>
      <c r="J20" s="218"/>
    </row>
    <row r="21" spans="1:10" x14ac:dyDescent="0.35">
      <c r="A21" s="4" t="s">
        <v>60</v>
      </c>
      <c r="B21" s="83">
        <v>3385593</v>
      </c>
      <c r="C21" s="83">
        <v>28104140000</v>
      </c>
      <c r="D21" s="218">
        <f t="shared" ref="D21:D28" si="10">B21/C21*1000000</f>
        <v>120.46598828499999</v>
      </c>
      <c r="E21" s="83">
        <v>3809404</v>
      </c>
      <c r="F21" s="83">
        <v>30708978000</v>
      </c>
      <c r="G21" s="218">
        <f t="shared" ref="G21:G28" si="11">E21/F21*1000000</f>
        <v>124.04854371903879</v>
      </c>
      <c r="H21" s="83">
        <v>3985175.5</v>
      </c>
      <c r="I21" s="83">
        <v>33491670000</v>
      </c>
      <c r="J21" s="218">
        <f t="shared" ref="J21:J28" si="12">H21/I21*1000000</f>
        <v>118.99005036177653</v>
      </c>
    </row>
    <row r="22" spans="1:10" x14ac:dyDescent="0.35">
      <c r="A22" s="4" t="s">
        <v>61</v>
      </c>
      <c r="B22" s="83">
        <v>91240</v>
      </c>
      <c r="C22" s="83">
        <v>11365976000</v>
      </c>
      <c r="D22" s="218">
        <f t="shared" si="10"/>
        <v>8.0274672408247216</v>
      </c>
      <c r="E22" s="83">
        <v>128291</v>
      </c>
      <c r="F22" s="83">
        <v>12101800000</v>
      </c>
      <c r="G22" s="218">
        <f t="shared" si="11"/>
        <v>10.600984977441373</v>
      </c>
      <c r="H22" s="83">
        <v>109867</v>
      </c>
      <c r="I22" s="83">
        <v>14093471000</v>
      </c>
      <c r="J22" s="218">
        <f t="shared" si="12"/>
        <v>7.7955955633640581</v>
      </c>
    </row>
    <row r="23" spans="1:10" x14ac:dyDescent="0.35">
      <c r="A23" s="4" t="s">
        <v>62</v>
      </c>
      <c r="B23" s="83">
        <v>72297</v>
      </c>
      <c r="C23" s="83">
        <v>8890110000</v>
      </c>
      <c r="D23" s="218">
        <f t="shared" si="10"/>
        <v>8.1322953259296007</v>
      </c>
      <c r="E23" s="83">
        <v>91002</v>
      </c>
      <c r="F23" s="83">
        <v>10020363000</v>
      </c>
      <c r="G23" s="218">
        <f t="shared" si="11"/>
        <v>9.0817069201983998</v>
      </c>
      <c r="H23" s="83">
        <v>114025</v>
      </c>
      <c r="I23" s="83">
        <v>11049027000</v>
      </c>
      <c r="J23" s="218">
        <f t="shared" si="12"/>
        <v>10.319913237609068</v>
      </c>
    </row>
    <row r="24" spans="1:10" x14ac:dyDescent="0.35">
      <c r="A24" s="4" t="s">
        <v>63</v>
      </c>
      <c r="B24" s="83">
        <v>124480</v>
      </c>
      <c r="C24" s="83">
        <v>10444563000</v>
      </c>
      <c r="D24" s="218">
        <f t="shared" si="10"/>
        <v>11.918162588516148</v>
      </c>
      <c r="E24" s="83">
        <v>152283</v>
      </c>
      <c r="F24" s="83">
        <v>11241621000</v>
      </c>
      <c r="G24" s="218">
        <f t="shared" si="11"/>
        <v>13.546355992609962</v>
      </c>
      <c r="H24" s="83">
        <v>169897</v>
      </c>
      <c r="I24" s="83">
        <v>13491831000</v>
      </c>
      <c r="J24" s="218">
        <f t="shared" si="12"/>
        <v>12.592582874778078</v>
      </c>
    </row>
    <row r="25" spans="1:10" x14ac:dyDescent="0.35">
      <c r="A25" s="4" t="s">
        <v>64</v>
      </c>
      <c r="B25" s="83">
        <v>70673</v>
      </c>
      <c r="C25" s="83">
        <v>11242179000</v>
      </c>
      <c r="D25" s="218">
        <f t="shared" si="10"/>
        <v>6.2864147599855871</v>
      </c>
      <c r="E25" s="83">
        <v>80324</v>
      </c>
      <c r="F25" s="83">
        <v>12396074000</v>
      </c>
      <c r="G25" s="218">
        <f t="shared" si="11"/>
        <v>6.4797935217230878</v>
      </c>
      <c r="H25" s="83">
        <v>102784</v>
      </c>
      <c r="I25" s="83">
        <v>13667795000</v>
      </c>
      <c r="J25" s="218">
        <f t="shared" si="12"/>
        <v>7.5201596160902326</v>
      </c>
    </row>
    <row r="26" spans="1:10" x14ac:dyDescent="0.35">
      <c r="A26" s="4" t="s">
        <v>65</v>
      </c>
      <c r="B26" s="83">
        <v>14570</v>
      </c>
      <c r="C26" s="83">
        <v>8860147000</v>
      </c>
      <c r="D26" s="218">
        <f t="shared" si="10"/>
        <v>1.6444422423239704</v>
      </c>
      <c r="E26" s="83">
        <v>12375</v>
      </c>
      <c r="F26" s="83">
        <v>9892351000</v>
      </c>
      <c r="G26" s="218">
        <f t="shared" si="11"/>
        <v>1.250966529594431</v>
      </c>
      <c r="H26" s="83">
        <v>9752</v>
      </c>
      <c r="I26" s="83">
        <v>10784342000</v>
      </c>
      <c r="J26" s="218">
        <f t="shared" si="12"/>
        <v>0.90427399279436804</v>
      </c>
    </row>
    <row r="27" spans="1:10" x14ac:dyDescent="0.35">
      <c r="A27" s="4" t="s">
        <v>66</v>
      </c>
      <c r="B27" s="83">
        <v>31482</v>
      </c>
      <c r="C27" s="83">
        <v>9095898000</v>
      </c>
      <c r="D27" s="218">
        <f t="shared" si="10"/>
        <v>3.461120606233711</v>
      </c>
      <c r="E27" s="83">
        <v>31659</v>
      </c>
      <c r="F27" s="83">
        <v>9994612000</v>
      </c>
      <c r="G27" s="218">
        <f t="shared" si="11"/>
        <v>3.167606706493459</v>
      </c>
      <c r="H27" s="83">
        <v>32847</v>
      </c>
      <c r="I27" s="83">
        <v>11430641000</v>
      </c>
      <c r="J27" s="218">
        <f t="shared" si="12"/>
        <v>2.8735921283854511</v>
      </c>
    </row>
    <row r="28" spans="1:10" x14ac:dyDescent="0.35">
      <c r="A28" s="4" t="s">
        <v>67</v>
      </c>
      <c r="B28" s="83">
        <v>224810</v>
      </c>
      <c r="C28" s="83">
        <v>12252708000</v>
      </c>
      <c r="D28" s="218">
        <f t="shared" si="10"/>
        <v>18.347780751814213</v>
      </c>
      <c r="E28" s="83">
        <v>351712</v>
      </c>
      <c r="F28" s="83">
        <v>13289385000</v>
      </c>
      <c r="G28" s="218">
        <f t="shared" si="11"/>
        <v>26.465634037993482</v>
      </c>
      <c r="H28" s="83">
        <v>419782</v>
      </c>
      <c r="I28" s="83">
        <v>14910110000</v>
      </c>
      <c r="J28" s="218">
        <f t="shared" si="12"/>
        <v>28.154185314528196</v>
      </c>
    </row>
    <row r="32" spans="1:10" x14ac:dyDescent="0.35">
      <c r="B32" s="76" t="s">
        <v>71</v>
      </c>
    </row>
    <row r="33" spans="1:3" x14ac:dyDescent="0.35">
      <c r="A33" s="4" t="s">
        <v>1</v>
      </c>
      <c r="B33" s="74">
        <v>292.05882266683955</v>
      </c>
      <c r="C33" s="4">
        <v>100</v>
      </c>
    </row>
    <row r="34" spans="1:3" x14ac:dyDescent="0.35">
      <c r="A34" s="4" t="s">
        <v>8</v>
      </c>
      <c r="B34" s="74">
        <v>62.310460780375088</v>
      </c>
      <c r="C34" s="4">
        <v>100</v>
      </c>
    </row>
    <row r="35" spans="1:3" x14ac:dyDescent="0.35">
      <c r="A35" s="4" t="s">
        <v>4</v>
      </c>
      <c r="B35" s="74">
        <v>31.893423848556957</v>
      </c>
      <c r="C35" s="4">
        <v>100</v>
      </c>
    </row>
    <row r="36" spans="1:3" x14ac:dyDescent="0.35">
      <c r="A36" s="4" t="s">
        <v>2</v>
      </c>
      <c r="B36" s="74">
        <v>24.958867704508112</v>
      </c>
      <c r="C36" s="4">
        <v>100</v>
      </c>
    </row>
    <row r="37" spans="1:3" x14ac:dyDescent="0.35">
      <c r="A37" s="4" t="s">
        <v>3</v>
      </c>
      <c r="B37" s="74">
        <v>21.381892534957252</v>
      </c>
      <c r="C37" s="4">
        <v>100</v>
      </c>
    </row>
    <row r="38" spans="1:3" x14ac:dyDescent="0.35">
      <c r="A38" s="4" t="s">
        <v>5</v>
      </c>
      <c r="B38" s="74">
        <v>15.255970044799517</v>
      </c>
      <c r="C38" s="4">
        <v>100</v>
      </c>
    </row>
    <row r="39" spans="1:3" x14ac:dyDescent="0.35">
      <c r="A39" s="4" t="s">
        <v>7</v>
      </c>
      <c r="B39" s="74">
        <v>7.4577859411668186</v>
      </c>
      <c r="C39" s="4">
        <v>100</v>
      </c>
    </row>
    <row r="40" spans="1:3" x14ac:dyDescent="0.35">
      <c r="A40" s="4" t="s">
        <v>6</v>
      </c>
      <c r="B40" s="74">
        <v>2.9452648203309568</v>
      </c>
      <c r="C40" s="4">
        <v>100</v>
      </c>
    </row>
    <row r="45" spans="1:3" x14ac:dyDescent="0.35">
      <c r="B45" s="76" t="s">
        <v>72</v>
      </c>
    </row>
    <row r="46" spans="1:3" x14ac:dyDescent="0.35">
      <c r="A46" s="4" t="s">
        <v>1</v>
      </c>
      <c r="B46" s="74">
        <v>295.82810390673455</v>
      </c>
      <c r="C46" s="4">
        <v>100</v>
      </c>
    </row>
    <row r="47" spans="1:3" x14ac:dyDescent="0.35">
      <c r="A47" s="4" t="s">
        <v>8</v>
      </c>
      <c r="B47" s="74">
        <v>69.995762110469599</v>
      </c>
      <c r="C47" s="4">
        <v>100</v>
      </c>
    </row>
    <row r="48" spans="1:3" x14ac:dyDescent="0.35">
      <c r="A48" s="4" t="s">
        <v>4</v>
      </c>
      <c r="B48" s="74">
        <v>31.307154705858366</v>
      </c>
      <c r="C48" s="4">
        <v>100</v>
      </c>
    </row>
    <row r="49" spans="1:3" x14ac:dyDescent="0.35">
      <c r="A49" s="4" t="s">
        <v>3</v>
      </c>
      <c r="B49" s="74">
        <v>25.656938174929948</v>
      </c>
      <c r="C49" s="4">
        <v>100</v>
      </c>
    </row>
    <row r="50" spans="1:3" x14ac:dyDescent="0.35">
      <c r="A50" s="4" t="s">
        <v>2</v>
      </c>
      <c r="B50" s="74">
        <v>19.381084782484926</v>
      </c>
      <c r="C50" s="4">
        <v>100</v>
      </c>
    </row>
    <row r="51" spans="1:3" x14ac:dyDescent="0.35">
      <c r="A51" s="4" t="s">
        <v>5</v>
      </c>
      <c r="B51" s="74">
        <v>18.69630741007408</v>
      </c>
      <c r="C51" s="4">
        <v>100</v>
      </c>
    </row>
    <row r="52" spans="1:3" x14ac:dyDescent="0.35">
      <c r="A52" s="4" t="s">
        <v>7</v>
      </c>
      <c r="B52" s="74">
        <v>7.144204983164391</v>
      </c>
      <c r="C52" s="4">
        <v>100</v>
      </c>
    </row>
    <row r="53" spans="1:3" x14ac:dyDescent="0.35">
      <c r="A53" s="4" t="s">
        <v>6</v>
      </c>
      <c r="B53" s="74">
        <v>2.2481683122848972</v>
      </c>
      <c r="C53" s="4">
        <v>100</v>
      </c>
    </row>
  </sheetData>
  <sortState xmlns:xlrd2="http://schemas.microsoft.com/office/spreadsheetml/2017/richdata2" ref="A46:B53">
    <sortCondition descending="1" ref="B46:B53"/>
  </sortState>
  <mergeCells count="3">
    <mergeCell ref="B17:D17"/>
    <mergeCell ref="E17:G17"/>
    <mergeCell ref="H17:J17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3" tint="0.39997558519241921"/>
  </sheetPr>
  <dimension ref="A1:Q80"/>
  <sheetViews>
    <sheetView zoomScale="55" zoomScaleNormal="55" workbookViewId="0"/>
  </sheetViews>
  <sheetFormatPr defaultColWidth="8.7265625" defaultRowHeight="14.5" x14ac:dyDescent="0.35"/>
  <cols>
    <col min="1" max="1" width="41.7265625" customWidth="1"/>
    <col min="2" max="2" width="23.7265625" customWidth="1"/>
    <col min="3" max="5" width="29.81640625" customWidth="1"/>
    <col min="6" max="6" width="10.81640625" customWidth="1"/>
    <col min="8" max="8" width="13.1796875" customWidth="1"/>
    <col min="14" max="14" width="13.26953125" customWidth="1"/>
    <col min="15" max="15" width="12.81640625" customWidth="1"/>
    <col min="16" max="16" width="13.81640625" customWidth="1"/>
  </cols>
  <sheetData>
    <row r="1" spans="1:17" ht="15.5" x14ac:dyDescent="0.35">
      <c r="A1" s="147" t="s">
        <v>191</v>
      </c>
      <c r="B1" s="147"/>
      <c r="C1" s="123"/>
      <c r="D1" s="123"/>
      <c r="E1" s="150"/>
      <c r="G1" s="4"/>
      <c r="J1" s="148" t="s">
        <v>324</v>
      </c>
      <c r="K1" s="4"/>
      <c r="L1" s="4"/>
      <c r="M1" s="4"/>
    </row>
    <row r="2" spans="1:17" ht="15.5" x14ac:dyDescent="0.35">
      <c r="A2" s="189" t="s">
        <v>142</v>
      </c>
      <c r="B2" s="147"/>
      <c r="C2" s="77"/>
      <c r="D2" s="77"/>
      <c r="E2" s="150"/>
      <c r="F2" s="4"/>
      <c r="G2" s="4"/>
      <c r="J2" s="4"/>
      <c r="K2" s="4"/>
      <c r="L2" s="4"/>
      <c r="M2" s="4"/>
    </row>
    <row r="3" spans="1:17" ht="15.5" x14ac:dyDescent="0.35">
      <c r="A3" s="147"/>
      <c r="B3" s="147"/>
      <c r="C3" s="77"/>
      <c r="D3" s="77"/>
      <c r="E3" s="150"/>
      <c r="F3" s="4"/>
      <c r="G3" s="4"/>
      <c r="J3" s="4" t="s">
        <v>74</v>
      </c>
      <c r="K3" s="4"/>
      <c r="L3" s="4"/>
      <c r="M3" s="4"/>
    </row>
    <row r="4" spans="1:17" ht="39" customHeight="1" x14ac:dyDescent="0.5">
      <c r="A4" s="26"/>
      <c r="B4" s="55">
        <v>2021</v>
      </c>
      <c r="C4" s="55">
        <v>2022</v>
      </c>
      <c r="D4" s="246">
        <v>2023</v>
      </c>
      <c r="F4" s="55">
        <v>2021</v>
      </c>
      <c r="G4" s="55">
        <v>2022</v>
      </c>
      <c r="H4" s="246">
        <v>2023</v>
      </c>
      <c r="J4" s="55">
        <v>2021</v>
      </c>
      <c r="K4" s="55">
        <v>2022</v>
      </c>
      <c r="L4" s="246">
        <v>2023</v>
      </c>
      <c r="N4" s="201" t="s">
        <v>58</v>
      </c>
      <c r="O4" s="201" t="s">
        <v>59</v>
      </c>
      <c r="P4" s="228" t="s">
        <v>292</v>
      </c>
      <c r="Q4" s="202"/>
    </row>
    <row r="5" spans="1:17" ht="15.65" customHeight="1" x14ac:dyDescent="0.35">
      <c r="A5" s="5" t="s">
        <v>0</v>
      </c>
      <c r="B5" s="120">
        <v>14.94</v>
      </c>
      <c r="C5" s="120">
        <v>14.11</v>
      </c>
      <c r="D5" s="120">
        <v>14.11</v>
      </c>
      <c r="F5" s="73">
        <f>B5/$B$5*100</f>
        <v>100</v>
      </c>
      <c r="G5" s="73">
        <f>C5/$C$5*100</f>
        <v>100</v>
      </c>
      <c r="H5" s="73">
        <f>D5/$D$5*100</f>
        <v>100</v>
      </c>
      <c r="J5" s="73">
        <f>B5/$B$5*100</f>
        <v>100</v>
      </c>
      <c r="K5" s="73">
        <f>C5/$B$5*100</f>
        <v>94.444444444444443</v>
      </c>
      <c r="L5" s="73">
        <f>D5/$B$5*100</f>
        <v>94.444444444444443</v>
      </c>
      <c r="N5" s="73">
        <f>K5-J5</f>
        <v>-5.5555555555555571</v>
      </c>
      <c r="O5" s="51">
        <f>L5-K5</f>
        <v>0</v>
      </c>
      <c r="P5" s="51">
        <f>L5-J5</f>
        <v>-5.5555555555555571</v>
      </c>
    </row>
    <row r="6" spans="1:17" ht="15.65" customHeight="1" x14ac:dyDescent="0.35">
      <c r="A6" s="79"/>
      <c r="B6" s="115"/>
      <c r="C6" s="115"/>
      <c r="D6" s="115"/>
      <c r="F6" s="73"/>
      <c r="G6" s="73"/>
      <c r="H6" s="73"/>
      <c r="J6" s="73"/>
      <c r="K6" s="73"/>
      <c r="L6" s="73"/>
      <c r="N6" s="73"/>
      <c r="O6" s="51"/>
      <c r="P6" s="51"/>
    </row>
    <row r="7" spans="1:17" ht="15.65" customHeight="1" x14ac:dyDescent="0.35">
      <c r="A7" s="4" t="s">
        <v>60</v>
      </c>
      <c r="B7" s="120">
        <v>10.68</v>
      </c>
      <c r="C7" s="120">
        <v>8.94</v>
      </c>
      <c r="D7" s="120">
        <v>8.94</v>
      </c>
      <c r="F7" s="73">
        <f t="shared" ref="F7:F14" si="0">B7/$B$5*100</f>
        <v>71.485943775100395</v>
      </c>
      <c r="G7" s="73">
        <f t="shared" ref="G7:G14" si="1">C7/$C$5*100</f>
        <v>63.359319631467045</v>
      </c>
      <c r="H7" s="73">
        <f t="shared" ref="H7:H14" si="2">D7/$D$5*100</f>
        <v>63.359319631467045</v>
      </c>
      <c r="J7" s="73">
        <f t="shared" ref="J7:K14" si="3">B7/$B$5*100</f>
        <v>71.485943775100395</v>
      </c>
      <c r="K7" s="73">
        <f t="shared" si="3"/>
        <v>59.839357429718874</v>
      </c>
      <c r="L7" s="73">
        <f t="shared" ref="L7:L12" si="4">D7/$B$5*100</f>
        <v>59.839357429718874</v>
      </c>
      <c r="N7" s="73">
        <f t="shared" ref="N7:O14" si="5">K7-J7</f>
        <v>-11.646586345381522</v>
      </c>
      <c r="O7" s="51">
        <f>L7-K7</f>
        <v>0</v>
      </c>
      <c r="P7" s="51">
        <f t="shared" ref="P7:P12" si="6">L7-J7</f>
        <v>-11.646586345381522</v>
      </c>
    </row>
    <row r="8" spans="1:17" ht="15.65" customHeight="1" x14ac:dyDescent="0.35">
      <c r="A8" s="4" t="s">
        <v>61</v>
      </c>
      <c r="B8" s="120">
        <v>16.46</v>
      </c>
      <c r="C8" s="120">
        <v>16.239999999999998</v>
      </c>
      <c r="D8" s="120">
        <v>16.239999999999998</v>
      </c>
      <c r="F8" s="73">
        <f t="shared" si="0"/>
        <v>110.1740294511379</v>
      </c>
      <c r="G8" s="73">
        <f t="shared" si="1"/>
        <v>115.09567682494684</v>
      </c>
      <c r="H8" s="73">
        <f t="shared" si="2"/>
        <v>115.09567682494684</v>
      </c>
      <c r="J8" s="73">
        <f t="shared" si="3"/>
        <v>110.1740294511379</v>
      </c>
      <c r="K8" s="73">
        <f t="shared" si="3"/>
        <v>108.70147255689425</v>
      </c>
      <c r="L8" s="73">
        <f>D8/$B$5*100</f>
        <v>108.70147255689425</v>
      </c>
      <c r="N8" s="73">
        <f t="shared" si="5"/>
        <v>-1.4725568942436524</v>
      </c>
      <c r="O8" s="51">
        <f t="shared" si="5"/>
        <v>0</v>
      </c>
      <c r="P8" s="51">
        <f>L8-J8</f>
        <v>-1.4725568942436524</v>
      </c>
    </row>
    <row r="9" spans="1:17" ht="15.65" customHeight="1" x14ac:dyDescent="0.35">
      <c r="A9" s="4" t="s">
        <v>62</v>
      </c>
      <c r="B9" s="120">
        <v>16.46</v>
      </c>
      <c r="C9" s="120">
        <v>16.239999999999998</v>
      </c>
      <c r="D9" s="120">
        <v>16.239999999999998</v>
      </c>
      <c r="F9" s="73">
        <f t="shared" si="0"/>
        <v>110.1740294511379</v>
      </c>
      <c r="G9" s="73">
        <f t="shared" si="1"/>
        <v>115.09567682494684</v>
      </c>
      <c r="H9" s="73">
        <f>D9/$D$5*100</f>
        <v>115.09567682494684</v>
      </c>
      <c r="J9" s="73">
        <f t="shared" si="3"/>
        <v>110.1740294511379</v>
      </c>
      <c r="K9" s="73">
        <f t="shared" si="3"/>
        <v>108.70147255689425</v>
      </c>
      <c r="L9" s="73">
        <f t="shared" si="4"/>
        <v>108.70147255689425</v>
      </c>
      <c r="N9" s="73">
        <f t="shared" si="5"/>
        <v>-1.4725568942436524</v>
      </c>
      <c r="O9" s="51">
        <f t="shared" si="5"/>
        <v>0</v>
      </c>
      <c r="P9" s="51">
        <f t="shared" si="6"/>
        <v>-1.4725568942436524</v>
      </c>
    </row>
    <row r="10" spans="1:17" ht="15.65" customHeight="1" x14ac:dyDescent="0.35">
      <c r="A10" s="4" t="s">
        <v>63</v>
      </c>
      <c r="B10" s="120">
        <v>16.46</v>
      </c>
      <c r="C10" s="120">
        <v>16.239999999999998</v>
      </c>
      <c r="D10" s="120">
        <v>16.239999999999998</v>
      </c>
      <c r="F10" s="73">
        <f t="shared" si="0"/>
        <v>110.1740294511379</v>
      </c>
      <c r="G10" s="73">
        <f t="shared" si="1"/>
        <v>115.09567682494684</v>
      </c>
      <c r="H10" s="73">
        <f t="shared" si="2"/>
        <v>115.09567682494684</v>
      </c>
      <c r="J10" s="73">
        <f t="shared" si="3"/>
        <v>110.1740294511379</v>
      </c>
      <c r="K10" s="73">
        <f t="shared" si="3"/>
        <v>108.70147255689425</v>
      </c>
      <c r="L10" s="73">
        <f t="shared" si="4"/>
        <v>108.70147255689425</v>
      </c>
      <c r="N10" s="73">
        <f t="shared" si="5"/>
        <v>-1.4725568942436524</v>
      </c>
      <c r="O10" s="51">
        <f t="shared" si="5"/>
        <v>0</v>
      </c>
      <c r="P10" s="51">
        <f t="shared" si="6"/>
        <v>-1.4725568942436524</v>
      </c>
    </row>
    <row r="11" spans="1:17" ht="15.65" customHeight="1" x14ac:dyDescent="0.35">
      <c r="A11" s="4" t="s">
        <v>64</v>
      </c>
      <c r="B11" s="120">
        <v>22.9</v>
      </c>
      <c r="C11" s="120">
        <v>28.04</v>
      </c>
      <c r="D11" s="120">
        <v>28.04</v>
      </c>
      <c r="F11" s="73">
        <f t="shared" si="0"/>
        <v>153.27978580990629</v>
      </c>
      <c r="G11" s="73">
        <f t="shared" si="1"/>
        <v>198.72430900070873</v>
      </c>
      <c r="H11" s="73">
        <f t="shared" si="2"/>
        <v>198.72430900070873</v>
      </c>
      <c r="J11" s="73">
        <f t="shared" si="3"/>
        <v>153.27978580990629</v>
      </c>
      <c r="K11" s="73">
        <f t="shared" si="3"/>
        <v>187.68406961178044</v>
      </c>
      <c r="L11" s="73">
        <f t="shared" si="4"/>
        <v>187.68406961178044</v>
      </c>
      <c r="N11" s="73">
        <f t="shared" si="5"/>
        <v>34.404283801874158</v>
      </c>
      <c r="O11" s="51">
        <f t="shared" si="5"/>
        <v>0</v>
      </c>
      <c r="P11" s="51">
        <f>L11-J11</f>
        <v>34.404283801874158</v>
      </c>
    </row>
    <row r="12" spans="1:17" ht="15.65" customHeight="1" x14ac:dyDescent="0.35">
      <c r="A12" s="4" t="s">
        <v>65</v>
      </c>
      <c r="B12" s="120">
        <v>22.9</v>
      </c>
      <c r="C12" s="120">
        <v>28.04</v>
      </c>
      <c r="D12" s="120">
        <v>28.04</v>
      </c>
      <c r="F12" s="73">
        <f t="shared" si="0"/>
        <v>153.27978580990629</v>
      </c>
      <c r="G12" s="73">
        <f t="shared" si="1"/>
        <v>198.72430900070873</v>
      </c>
      <c r="H12" s="73">
        <f t="shared" si="2"/>
        <v>198.72430900070873</v>
      </c>
      <c r="J12" s="73">
        <f t="shared" si="3"/>
        <v>153.27978580990629</v>
      </c>
      <c r="K12" s="73">
        <f t="shared" si="3"/>
        <v>187.68406961178044</v>
      </c>
      <c r="L12" s="73">
        <f t="shared" si="4"/>
        <v>187.68406961178044</v>
      </c>
      <c r="N12" s="73">
        <f t="shared" si="5"/>
        <v>34.404283801874158</v>
      </c>
      <c r="O12" s="51">
        <f t="shared" si="5"/>
        <v>0</v>
      </c>
      <c r="P12" s="51">
        <f t="shared" si="6"/>
        <v>34.404283801874158</v>
      </c>
    </row>
    <row r="13" spans="1:17" ht="15.65" customHeight="1" x14ac:dyDescent="0.35">
      <c r="A13" s="4" t="s">
        <v>66</v>
      </c>
      <c r="B13" s="120">
        <v>8.9499999999999993</v>
      </c>
      <c r="C13" s="120">
        <v>8.82</v>
      </c>
      <c r="D13" s="120">
        <v>8.82</v>
      </c>
      <c r="F13" s="73">
        <f t="shared" si="0"/>
        <v>59.90629183400268</v>
      </c>
      <c r="G13" s="73">
        <f t="shared" si="1"/>
        <v>62.508858965272864</v>
      </c>
      <c r="H13" s="73">
        <f t="shared" si="2"/>
        <v>62.508858965272864</v>
      </c>
      <c r="J13" s="73">
        <f t="shared" si="3"/>
        <v>59.90629183400268</v>
      </c>
      <c r="K13" s="73">
        <f t="shared" si="3"/>
        <v>59.036144578313255</v>
      </c>
      <c r="L13" s="73">
        <f>D13/$B$5*100</f>
        <v>59.036144578313255</v>
      </c>
      <c r="N13" s="73">
        <f t="shared" si="5"/>
        <v>-0.87014725568942453</v>
      </c>
      <c r="O13" s="51">
        <f>L13-K13</f>
        <v>0</v>
      </c>
      <c r="P13" s="51">
        <f>L13-J13</f>
        <v>-0.87014725568942453</v>
      </c>
    </row>
    <row r="14" spans="1:17" ht="15.65" customHeight="1" x14ac:dyDescent="0.35">
      <c r="A14" s="4" t="s">
        <v>67</v>
      </c>
      <c r="B14" s="120">
        <v>8.9499999999999993</v>
      </c>
      <c r="C14" s="120">
        <v>8.82</v>
      </c>
      <c r="D14" s="120">
        <v>8.82</v>
      </c>
      <c r="F14" s="73">
        <f t="shared" si="0"/>
        <v>59.90629183400268</v>
      </c>
      <c r="G14" s="73">
        <f t="shared" si="1"/>
        <v>62.508858965272864</v>
      </c>
      <c r="H14" s="73">
        <f t="shared" si="2"/>
        <v>62.508858965272864</v>
      </c>
      <c r="J14" s="73">
        <f t="shared" si="3"/>
        <v>59.90629183400268</v>
      </c>
      <c r="K14" s="73">
        <f t="shared" si="3"/>
        <v>59.036144578313255</v>
      </c>
      <c r="L14" s="73">
        <f>D14/$B$5*100</f>
        <v>59.036144578313255</v>
      </c>
      <c r="N14" s="73">
        <f t="shared" si="5"/>
        <v>-0.87014725568942453</v>
      </c>
      <c r="O14" s="51">
        <f>L14-K14</f>
        <v>0</v>
      </c>
      <c r="P14" s="51">
        <f>L14-J14</f>
        <v>-0.87014725568942453</v>
      </c>
    </row>
    <row r="15" spans="1:17" ht="14.5" customHeight="1" x14ac:dyDescent="0.35">
      <c r="A15" s="4"/>
      <c r="B15" s="4"/>
      <c r="C15" s="4"/>
      <c r="D15" s="4"/>
      <c r="E15" s="4"/>
      <c r="F15" s="4"/>
      <c r="G15" s="4"/>
      <c r="H15" s="73"/>
      <c r="I15" s="73"/>
      <c r="J15" s="4"/>
      <c r="K15" s="4"/>
    </row>
    <row r="16" spans="1:17" ht="14.5" customHeight="1" x14ac:dyDescent="0.35"/>
    <row r="17" spans="1:5" ht="14.5" customHeight="1" x14ac:dyDescent="0.35">
      <c r="A17" s="267" t="s">
        <v>110</v>
      </c>
      <c r="B17" s="267"/>
      <c r="C17" s="162"/>
      <c r="D17" s="162"/>
      <c r="E17" s="149"/>
    </row>
    <row r="18" spans="1:5" x14ac:dyDescent="0.35">
      <c r="A18" s="163"/>
      <c r="B18" s="163"/>
      <c r="C18" s="268" t="s">
        <v>111</v>
      </c>
      <c r="D18" s="268"/>
      <c r="E18" s="268"/>
    </row>
    <row r="19" spans="1:5" x14ac:dyDescent="0.35">
      <c r="A19" s="163"/>
      <c r="B19" s="163"/>
      <c r="C19" s="164" t="s">
        <v>112</v>
      </c>
      <c r="D19" s="164" t="s">
        <v>113</v>
      </c>
      <c r="E19" s="165" t="s">
        <v>114</v>
      </c>
    </row>
    <row r="20" spans="1:5" ht="65" x14ac:dyDescent="0.35">
      <c r="A20" s="163"/>
      <c r="B20" s="166" t="s">
        <v>162</v>
      </c>
      <c r="C20" s="167" t="s">
        <v>192</v>
      </c>
      <c r="D20" s="167" t="s">
        <v>117</v>
      </c>
      <c r="E20" s="167" t="s">
        <v>193</v>
      </c>
    </row>
    <row r="21" spans="1:5" ht="37.5" customHeight="1" x14ac:dyDescent="0.35">
      <c r="A21" s="270"/>
      <c r="B21" s="271" t="s">
        <v>119</v>
      </c>
      <c r="C21" s="272" t="s">
        <v>194</v>
      </c>
      <c r="D21" s="167" t="s">
        <v>195</v>
      </c>
      <c r="E21" s="272" t="s">
        <v>196</v>
      </c>
    </row>
    <row r="22" spans="1:5" ht="26" x14ac:dyDescent="0.35">
      <c r="A22" s="270"/>
      <c r="B22" s="271"/>
      <c r="C22" s="272"/>
      <c r="D22" s="167" t="s">
        <v>197</v>
      </c>
      <c r="E22" s="272"/>
    </row>
    <row r="23" spans="1:5" ht="26" x14ac:dyDescent="0.35">
      <c r="A23" s="163"/>
      <c r="B23" s="163" t="s">
        <v>123</v>
      </c>
      <c r="C23" s="164" t="s">
        <v>124</v>
      </c>
      <c r="D23" s="164" t="s">
        <v>124</v>
      </c>
      <c r="E23" s="164" t="s">
        <v>124</v>
      </c>
    </row>
    <row r="24" spans="1:5" ht="39" x14ac:dyDescent="0.35">
      <c r="A24" s="163"/>
      <c r="B24" s="163" t="s">
        <v>125</v>
      </c>
      <c r="C24" s="167" t="s">
        <v>126</v>
      </c>
      <c r="D24" s="167" t="s">
        <v>126</v>
      </c>
      <c r="E24" s="163" t="s">
        <v>126</v>
      </c>
    </row>
    <row r="25" spans="1:5" ht="26" x14ac:dyDescent="0.35">
      <c r="A25" s="163"/>
      <c r="B25" s="163" t="s">
        <v>127</v>
      </c>
      <c r="C25" s="164" t="s">
        <v>128</v>
      </c>
      <c r="D25" s="164" t="s">
        <v>128</v>
      </c>
      <c r="E25" s="165" t="s">
        <v>129</v>
      </c>
    </row>
    <row r="26" spans="1:5" x14ac:dyDescent="0.35">
      <c r="A26" s="163"/>
      <c r="B26" s="163"/>
      <c r="C26" s="167"/>
      <c r="D26" s="167"/>
      <c r="E26" s="168"/>
    </row>
    <row r="27" spans="1:5" x14ac:dyDescent="0.35">
      <c r="A27" s="166" t="s">
        <v>9</v>
      </c>
      <c r="B27" s="169" t="s">
        <v>92</v>
      </c>
      <c r="C27" s="170">
        <v>19078710.460000001</v>
      </c>
      <c r="D27" s="170">
        <v>127700860.7</v>
      </c>
      <c r="E27" s="171">
        <f>C27/D27</f>
        <v>0.14940158081487387</v>
      </c>
    </row>
    <row r="28" spans="1:5" x14ac:dyDescent="0.35">
      <c r="A28" s="163"/>
      <c r="B28" s="163"/>
      <c r="C28" s="163"/>
      <c r="D28" s="167"/>
      <c r="E28" s="171"/>
    </row>
    <row r="29" spans="1:5" x14ac:dyDescent="0.35">
      <c r="A29" s="172" t="s">
        <v>130</v>
      </c>
      <c r="B29" s="173" t="s">
        <v>60</v>
      </c>
      <c r="C29" s="170">
        <v>5069059.1239999998</v>
      </c>
      <c r="D29" s="170">
        <v>47454523.149999999</v>
      </c>
      <c r="E29" s="171">
        <f t="shared" ref="E29:E35" si="7">C29/D29</f>
        <v>0.10681930377800035</v>
      </c>
    </row>
    <row r="30" spans="1:5" x14ac:dyDescent="0.35">
      <c r="A30" s="168"/>
      <c r="B30" s="168"/>
      <c r="C30" s="167"/>
      <c r="D30" s="167"/>
      <c r="E30" s="171"/>
    </row>
    <row r="31" spans="1:5" x14ac:dyDescent="0.35">
      <c r="A31" s="172" t="s">
        <v>131</v>
      </c>
      <c r="B31" s="173" t="s">
        <v>132</v>
      </c>
      <c r="C31" s="170">
        <v>6356669.1809999999</v>
      </c>
      <c r="D31" s="170">
        <v>38623965.670000002</v>
      </c>
      <c r="E31" s="171">
        <f t="shared" si="7"/>
        <v>0.1645783665849038</v>
      </c>
    </row>
    <row r="32" spans="1:5" x14ac:dyDescent="0.35">
      <c r="A32" s="168"/>
      <c r="B32" s="168"/>
      <c r="C32" s="167"/>
      <c r="D32" s="167"/>
      <c r="E32" s="171"/>
    </row>
    <row r="33" spans="1:5" x14ac:dyDescent="0.35">
      <c r="A33" s="172" t="s">
        <v>133</v>
      </c>
      <c r="B33" s="173" t="s">
        <v>134</v>
      </c>
      <c r="C33" s="170">
        <v>6447904.2759999996</v>
      </c>
      <c r="D33" s="170">
        <v>28151298.18</v>
      </c>
      <c r="E33" s="171">
        <f t="shared" si="7"/>
        <v>0.22904465132556098</v>
      </c>
    </row>
    <row r="34" spans="1:5" x14ac:dyDescent="0.35">
      <c r="A34" s="168"/>
      <c r="B34" s="163"/>
      <c r="C34" s="167"/>
      <c r="D34" s="167"/>
      <c r="E34" s="171"/>
    </row>
    <row r="35" spans="1:5" x14ac:dyDescent="0.35">
      <c r="A35" s="172" t="s">
        <v>135</v>
      </c>
      <c r="B35" s="173" t="s">
        <v>136</v>
      </c>
      <c r="C35" s="170">
        <v>1205077.878</v>
      </c>
      <c r="D35" s="170">
        <v>13471073.73</v>
      </c>
      <c r="E35" s="171">
        <f t="shared" si="7"/>
        <v>8.9456705690527022E-2</v>
      </c>
    </row>
    <row r="36" spans="1:5" x14ac:dyDescent="0.35">
      <c r="A36" s="168"/>
      <c r="B36" s="163"/>
      <c r="C36" s="167"/>
      <c r="D36" s="167"/>
      <c r="E36" s="168"/>
    </row>
    <row r="37" spans="1:5" x14ac:dyDescent="0.35">
      <c r="A37" s="149"/>
      <c r="B37" s="187"/>
      <c r="C37" s="118"/>
      <c r="D37" s="118"/>
      <c r="E37" s="149"/>
    </row>
    <row r="38" spans="1:5" x14ac:dyDescent="0.35">
      <c r="A38" s="264" t="s">
        <v>110</v>
      </c>
      <c r="B38" s="264"/>
      <c r="C38" s="162"/>
      <c r="D38" s="162"/>
      <c r="E38" s="149"/>
    </row>
    <row r="39" spans="1:5" x14ac:dyDescent="0.35">
      <c r="A39" s="163"/>
      <c r="B39" s="163"/>
      <c r="C39" s="269" t="s">
        <v>137</v>
      </c>
      <c r="D39" s="265"/>
      <c r="E39" s="266"/>
    </row>
    <row r="40" spans="1:5" x14ac:dyDescent="0.35">
      <c r="A40" s="163"/>
      <c r="B40" s="163"/>
      <c r="C40" s="164" t="s">
        <v>112</v>
      </c>
      <c r="D40" s="164" t="s">
        <v>113</v>
      </c>
      <c r="E40" s="165" t="s">
        <v>114</v>
      </c>
    </row>
    <row r="41" spans="1:5" ht="65" x14ac:dyDescent="0.35">
      <c r="A41" s="163"/>
      <c r="B41" s="166" t="s">
        <v>162</v>
      </c>
      <c r="C41" s="167" t="s">
        <v>192</v>
      </c>
      <c r="D41" s="167" t="s">
        <v>117</v>
      </c>
      <c r="E41" s="167" t="s">
        <v>193</v>
      </c>
    </row>
    <row r="42" spans="1:5" ht="50.15" customHeight="1" x14ac:dyDescent="0.35">
      <c r="A42" s="163"/>
      <c r="B42" s="166" t="s">
        <v>119</v>
      </c>
      <c r="C42" s="167" t="s">
        <v>194</v>
      </c>
      <c r="D42" s="167" t="s">
        <v>198</v>
      </c>
      <c r="E42" s="167" t="s">
        <v>196</v>
      </c>
    </row>
    <row r="43" spans="1:5" ht="26" x14ac:dyDescent="0.35">
      <c r="A43" s="163"/>
      <c r="B43" s="163" t="s">
        <v>123</v>
      </c>
      <c r="C43" s="164" t="s">
        <v>124</v>
      </c>
      <c r="D43" s="164" t="s">
        <v>124</v>
      </c>
      <c r="E43" s="164" t="s">
        <v>124</v>
      </c>
    </row>
    <row r="44" spans="1:5" ht="39" x14ac:dyDescent="0.35">
      <c r="A44" s="163"/>
      <c r="B44" s="163" t="s">
        <v>140</v>
      </c>
      <c r="C44" s="167" t="s">
        <v>126</v>
      </c>
      <c r="D44" s="167" t="s">
        <v>126</v>
      </c>
      <c r="E44" s="163" t="s">
        <v>126</v>
      </c>
    </row>
    <row r="45" spans="1:5" ht="26" x14ac:dyDescent="0.35">
      <c r="A45" s="163"/>
      <c r="B45" s="163" t="s">
        <v>127</v>
      </c>
      <c r="C45" s="164" t="s">
        <v>128</v>
      </c>
      <c r="D45" s="164" t="s">
        <v>128</v>
      </c>
      <c r="E45" s="165" t="s">
        <v>129</v>
      </c>
    </row>
    <row r="46" spans="1:5" x14ac:dyDescent="0.35">
      <c r="A46" s="163"/>
      <c r="B46" s="163"/>
      <c r="C46" s="167"/>
      <c r="D46" s="167"/>
      <c r="E46" s="168"/>
    </row>
    <row r="47" spans="1:5" x14ac:dyDescent="0.35">
      <c r="A47" s="166" t="s">
        <v>9</v>
      </c>
      <c r="B47" s="179" t="s">
        <v>92</v>
      </c>
      <c r="C47" s="180">
        <v>25723344.026165701</v>
      </c>
      <c r="D47" s="180">
        <v>182350470.15477401</v>
      </c>
      <c r="E47" s="181">
        <f>C47/D47</f>
        <v>0.14106541104244175</v>
      </c>
    </row>
    <row r="48" spans="1:5" x14ac:dyDescent="0.35">
      <c r="A48" s="163"/>
      <c r="B48" s="163"/>
      <c r="C48" s="182"/>
      <c r="D48" s="180"/>
      <c r="E48" s="167"/>
    </row>
    <row r="49" spans="1:5" x14ac:dyDescent="0.35">
      <c r="A49" s="183" t="s">
        <v>130</v>
      </c>
      <c r="B49" s="184" t="s">
        <v>60</v>
      </c>
      <c r="C49" s="180">
        <v>7500685.4987675296</v>
      </c>
      <c r="D49" s="180">
        <v>83866490.478406429</v>
      </c>
      <c r="E49" s="181">
        <f>C49/D49</f>
        <v>8.9436024519218116E-2</v>
      </c>
    </row>
    <row r="50" spans="1:5" x14ac:dyDescent="0.35">
      <c r="A50" s="185"/>
      <c r="B50" s="185"/>
      <c r="C50" s="180"/>
      <c r="D50" s="180"/>
      <c r="E50" s="167"/>
    </row>
    <row r="51" spans="1:5" x14ac:dyDescent="0.35">
      <c r="A51" s="183" t="s">
        <v>131</v>
      </c>
      <c r="B51" s="184" t="s">
        <v>132</v>
      </c>
      <c r="C51" s="180">
        <v>7579669.6447485704</v>
      </c>
      <c r="D51" s="180">
        <v>46658753.65268147</v>
      </c>
      <c r="E51" s="181">
        <f>C51/D51</f>
        <v>0.16244903799124449</v>
      </c>
    </row>
    <row r="52" spans="1:5" x14ac:dyDescent="0.35">
      <c r="A52" s="185"/>
      <c r="B52" s="185"/>
      <c r="C52" s="180"/>
      <c r="D52" s="180"/>
      <c r="E52" s="167"/>
    </row>
    <row r="53" spans="1:5" x14ac:dyDescent="0.35">
      <c r="A53" s="183" t="s">
        <v>133</v>
      </c>
      <c r="B53" s="184" t="s">
        <v>134</v>
      </c>
      <c r="C53" s="180">
        <v>8858051.6470410302</v>
      </c>
      <c r="D53" s="180">
        <v>31590534.026957698</v>
      </c>
      <c r="E53" s="181">
        <f>C53/D53</f>
        <v>0.28040208625413027</v>
      </c>
    </row>
    <row r="54" spans="1:5" x14ac:dyDescent="0.35">
      <c r="A54" s="168"/>
      <c r="B54" s="163"/>
      <c r="C54" s="180"/>
      <c r="D54" s="180"/>
      <c r="E54" s="167"/>
    </row>
    <row r="55" spans="1:5" x14ac:dyDescent="0.35">
      <c r="A55" s="183" t="s">
        <v>135</v>
      </c>
      <c r="B55" s="184" t="s">
        <v>136</v>
      </c>
      <c r="C55" s="180">
        <v>1784937.2356085801</v>
      </c>
      <c r="D55" s="180">
        <v>20234691.996073108</v>
      </c>
      <c r="E55" s="181">
        <f>C55/D55</f>
        <v>8.8211732402696225E-2</v>
      </c>
    </row>
    <row r="56" spans="1:5" x14ac:dyDescent="0.35">
      <c r="A56" s="168"/>
      <c r="B56" s="163"/>
      <c r="C56" s="167"/>
      <c r="D56" s="167"/>
      <c r="E56" s="168"/>
    </row>
    <row r="57" spans="1:5" x14ac:dyDescent="0.35">
      <c r="A57" s="137"/>
      <c r="B57" s="138"/>
      <c r="C57" s="139"/>
      <c r="D57" s="139"/>
      <c r="E57" s="140"/>
    </row>
    <row r="59" spans="1:5" x14ac:dyDescent="0.35">
      <c r="B59" s="23" t="s">
        <v>71</v>
      </c>
    </row>
    <row r="60" spans="1:5" ht="15.5" x14ac:dyDescent="0.35">
      <c r="A60" s="4" t="s">
        <v>5</v>
      </c>
      <c r="B60" s="73">
        <v>198.72430900070873</v>
      </c>
      <c r="C60" s="4">
        <v>100</v>
      </c>
    </row>
    <row r="61" spans="1:5" ht="15.5" x14ac:dyDescent="0.35">
      <c r="A61" s="4" t="s">
        <v>6</v>
      </c>
      <c r="B61" s="73">
        <v>198.72430900070873</v>
      </c>
      <c r="C61" s="4">
        <v>100</v>
      </c>
    </row>
    <row r="62" spans="1:5" ht="15.5" x14ac:dyDescent="0.35">
      <c r="A62" s="4" t="s">
        <v>2</v>
      </c>
      <c r="B62" s="73">
        <v>115.09567682494684</v>
      </c>
      <c r="C62" s="4">
        <v>100</v>
      </c>
    </row>
    <row r="63" spans="1:5" ht="15.5" x14ac:dyDescent="0.35">
      <c r="A63" s="4" t="s">
        <v>3</v>
      </c>
      <c r="B63" s="73">
        <v>115.09567682494684</v>
      </c>
      <c r="C63" s="4">
        <v>100</v>
      </c>
    </row>
    <row r="64" spans="1:5" ht="15.5" x14ac:dyDescent="0.35">
      <c r="A64" s="4" t="s">
        <v>4</v>
      </c>
      <c r="B64" s="73">
        <v>115.09567682494684</v>
      </c>
      <c r="C64" s="4">
        <v>100</v>
      </c>
    </row>
    <row r="65" spans="1:3" ht="15.5" x14ac:dyDescent="0.35">
      <c r="A65" s="4" t="s">
        <v>1</v>
      </c>
      <c r="B65" s="73">
        <v>63.359319631467045</v>
      </c>
      <c r="C65" s="4">
        <v>100</v>
      </c>
    </row>
    <row r="66" spans="1:3" ht="15.5" x14ac:dyDescent="0.35">
      <c r="A66" s="4" t="s">
        <v>7</v>
      </c>
      <c r="B66" s="73">
        <v>62.508858965272864</v>
      </c>
      <c r="C66" s="4">
        <v>100</v>
      </c>
    </row>
    <row r="67" spans="1:3" ht="15.5" x14ac:dyDescent="0.35">
      <c r="A67" s="4" t="s">
        <v>8</v>
      </c>
      <c r="B67" s="73">
        <v>62.508858965272864</v>
      </c>
      <c r="C67" s="4">
        <v>100</v>
      </c>
    </row>
    <row r="72" spans="1:3" x14ac:dyDescent="0.35">
      <c r="B72" s="23" t="s">
        <v>72</v>
      </c>
    </row>
    <row r="73" spans="1:3" ht="15.5" x14ac:dyDescent="0.35">
      <c r="A73" s="4" t="s">
        <v>5</v>
      </c>
      <c r="B73" s="73">
        <v>198.72430900070873</v>
      </c>
      <c r="C73" s="4">
        <v>100</v>
      </c>
    </row>
    <row r="74" spans="1:3" ht="15.5" x14ac:dyDescent="0.35">
      <c r="A74" s="4" t="s">
        <v>6</v>
      </c>
      <c r="B74" s="73">
        <v>198.72430900070873</v>
      </c>
      <c r="C74" s="4">
        <v>100</v>
      </c>
    </row>
    <row r="75" spans="1:3" ht="15.5" x14ac:dyDescent="0.35">
      <c r="A75" s="4" t="s">
        <v>2</v>
      </c>
      <c r="B75" s="73">
        <v>115.09567682494684</v>
      </c>
      <c r="C75" s="4">
        <v>100</v>
      </c>
    </row>
    <row r="76" spans="1:3" ht="15.5" x14ac:dyDescent="0.35">
      <c r="A76" s="4" t="s">
        <v>3</v>
      </c>
      <c r="B76" s="73">
        <v>115.09567682494684</v>
      </c>
      <c r="C76" s="4">
        <v>100</v>
      </c>
    </row>
    <row r="77" spans="1:3" ht="15.5" x14ac:dyDescent="0.35">
      <c r="A77" s="4" t="s">
        <v>4</v>
      </c>
      <c r="B77" s="73">
        <v>115.09567682494684</v>
      </c>
      <c r="C77" s="4">
        <v>100</v>
      </c>
    </row>
    <row r="78" spans="1:3" ht="15.5" x14ac:dyDescent="0.35">
      <c r="A78" s="4" t="s">
        <v>1</v>
      </c>
      <c r="B78" s="73">
        <v>63.359319631467045</v>
      </c>
      <c r="C78" s="4">
        <v>100</v>
      </c>
    </row>
    <row r="79" spans="1:3" ht="15.5" x14ac:dyDescent="0.35">
      <c r="A79" s="4" t="s">
        <v>7</v>
      </c>
      <c r="B79" s="73">
        <v>62.508858965272864</v>
      </c>
      <c r="C79" s="4">
        <v>100</v>
      </c>
    </row>
    <row r="80" spans="1:3" ht="15.5" x14ac:dyDescent="0.35">
      <c r="A80" s="4" t="s">
        <v>8</v>
      </c>
      <c r="B80" s="73">
        <v>62.508858965272864</v>
      </c>
      <c r="C80" s="4">
        <v>100</v>
      </c>
    </row>
  </sheetData>
  <sortState xmlns:xlrd2="http://schemas.microsoft.com/office/spreadsheetml/2017/richdata2" ref="A73:C80">
    <sortCondition descending="1" ref="B73:B80"/>
  </sortState>
  <mergeCells count="8">
    <mergeCell ref="C39:E39"/>
    <mergeCell ref="A17:B17"/>
    <mergeCell ref="C18:E18"/>
    <mergeCell ref="A38:B38"/>
    <mergeCell ref="A21:A22"/>
    <mergeCell ref="B21:B22"/>
    <mergeCell ref="C21:C22"/>
    <mergeCell ref="E21:E22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3" tint="0.39997558519241921"/>
  </sheetPr>
  <dimension ref="A1:W110"/>
  <sheetViews>
    <sheetView zoomScale="55" zoomScaleNormal="55" workbookViewId="0"/>
  </sheetViews>
  <sheetFormatPr defaultRowHeight="14.5" x14ac:dyDescent="0.35"/>
  <cols>
    <col min="1" max="1" width="17.54296875" style="17" customWidth="1"/>
    <col min="2" max="2" width="18.453125" customWidth="1"/>
    <col min="3" max="3" width="9.26953125" customWidth="1"/>
    <col min="6" max="6" width="17.81640625" customWidth="1"/>
    <col min="7" max="7" width="15.1796875" customWidth="1"/>
    <col min="8" max="10" width="10.54296875" customWidth="1"/>
    <col min="11" max="11" width="17.453125" customWidth="1"/>
    <col min="12" max="13" width="10.1796875" customWidth="1"/>
    <col min="14" max="16" width="14" customWidth="1"/>
  </cols>
  <sheetData>
    <row r="1" spans="1:22" ht="21" x14ac:dyDescent="0.5">
      <c r="A1" s="190" t="s">
        <v>46</v>
      </c>
      <c r="B1" s="5" t="s">
        <v>199</v>
      </c>
      <c r="C1" s="4"/>
      <c r="D1" s="4"/>
      <c r="E1" s="4"/>
      <c r="F1" s="4"/>
      <c r="G1" s="4"/>
      <c r="H1" s="4"/>
      <c r="I1" s="4"/>
      <c r="J1" s="4"/>
      <c r="K1" s="4"/>
      <c r="L1" s="4"/>
      <c r="Q1" s="202"/>
    </row>
    <row r="2" spans="1:22" ht="15.5" x14ac:dyDescent="0.35">
      <c r="A2" s="190"/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50"/>
    </row>
    <row r="3" spans="1:22" ht="15.5" x14ac:dyDescent="0.35">
      <c r="A3" s="191"/>
      <c r="B3" s="4"/>
      <c r="C3" s="4"/>
      <c r="D3" s="4"/>
      <c r="F3" s="4"/>
      <c r="G3" s="4"/>
      <c r="H3" s="4"/>
      <c r="J3" s="4" t="s">
        <v>74</v>
      </c>
      <c r="K3" s="4"/>
      <c r="L3" s="4"/>
      <c r="M3" s="4"/>
      <c r="T3" s="4"/>
    </row>
    <row r="4" spans="1:22" ht="31" x14ac:dyDescent="0.35">
      <c r="A4" s="5"/>
      <c r="B4" s="253">
        <v>2021</v>
      </c>
      <c r="C4" s="55">
        <v>2022</v>
      </c>
      <c r="D4" s="55">
        <v>2023</v>
      </c>
      <c r="E4" s="23"/>
      <c r="F4" s="253">
        <v>2021</v>
      </c>
      <c r="G4" s="55">
        <v>2022</v>
      </c>
      <c r="H4" s="55">
        <v>2023</v>
      </c>
      <c r="I4" s="23"/>
      <c r="J4" s="253">
        <v>2021</v>
      </c>
      <c r="K4" s="55">
        <v>2022</v>
      </c>
      <c r="L4" s="55">
        <v>2023</v>
      </c>
      <c r="M4" s="23"/>
      <c r="N4" s="251" t="s">
        <v>58</v>
      </c>
      <c r="O4" s="251" t="s">
        <v>59</v>
      </c>
      <c r="P4" s="252" t="s">
        <v>292</v>
      </c>
      <c r="Q4" s="3"/>
      <c r="R4" s="3"/>
    </row>
    <row r="5" spans="1:22" ht="15.5" x14ac:dyDescent="0.35">
      <c r="A5" s="5" t="s">
        <v>0</v>
      </c>
      <c r="B5" s="48">
        <f>D19</f>
        <v>14.245447647821607</v>
      </c>
      <c r="C5" s="48">
        <f>G19</f>
        <v>11.263003297670924</v>
      </c>
      <c r="D5" s="205">
        <v>9.4505444236868215</v>
      </c>
      <c r="F5" s="40">
        <f>B5/$B$5*100</f>
        <v>100</v>
      </c>
      <c r="G5" s="40">
        <f>C5/$C$5*100</f>
        <v>100</v>
      </c>
      <c r="H5" s="40">
        <f>D5/$D$5*100</f>
        <v>100</v>
      </c>
      <c r="J5" s="73">
        <f>100-((B5-$B$5)/$B$5)*100</f>
        <v>100</v>
      </c>
      <c r="K5" s="73">
        <f>100-((C5-$B$5)/$B$5)*100</f>
        <v>120.93612235910855</v>
      </c>
      <c r="L5" s="73">
        <f>100-((D5-$B$5)/$B$5)*100</f>
        <v>133.65919655650845</v>
      </c>
      <c r="N5" s="73">
        <f>K5-J5</f>
        <v>20.936122359108552</v>
      </c>
      <c r="O5" s="74">
        <f>L5-K5</f>
        <v>12.723074197399896</v>
      </c>
      <c r="P5" s="40">
        <f>L5-J5</f>
        <v>33.659196556508448</v>
      </c>
      <c r="Q5" s="40"/>
      <c r="R5" s="73"/>
      <c r="T5" s="73"/>
      <c r="U5" s="73"/>
      <c r="V5" s="73"/>
    </row>
    <row r="6" spans="1:22" ht="15.5" x14ac:dyDescent="0.35">
      <c r="A6" s="4"/>
      <c r="B6" s="43"/>
      <c r="C6" s="43"/>
      <c r="D6" s="206"/>
      <c r="F6" s="40"/>
      <c r="G6" s="40"/>
      <c r="H6" s="40"/>
      <c r="J6" s="73"/>
      <c r="K6" s="73"/>
      <c r="L6" s="73"/>
      <c r="N6" s="73"/>
      <c r="O6" s="74"/>
      <c r="P6" s="40"/>
      <c r="Q6" s="40"/>
      <c r="R6" s="73"/>
      <c r="T6" s="73"/>
      <c r="U6" s="73"/>
      <c r="V6" s="73"/>
    </row>
    <row r="7" spans="1:22" ht="15.5" x14ac:dyDescent="0.35">
      <c r="A7" s="4" t="s">
        <v>60</v>
      </c>
      <c r="B7" s="43">
        <f t="shared" ref="B7:B14" si="0">D21</f>
        <v>5.8092873285024078</v>
      </c>
      <c r="C7" s="43">
        <f t="shared" ref="C7:C14" si="1">G21</f>
        <v>5.217711572087401</v>
      </c>
      <c r="D7" s="206">
        <v>4.1744427984233345</v>
      </c>
      <c r="F7" s="40">
        <f>100-((B7-$B$5)/$B$5)*100</f>
        <v>159.22004367907135</v>
      </c>
      <c r="G7" s="40">
        <f>100-((C7-$C$5)/$C$5)*100</f>
        <v>153.67388755744776</v>
      </c>
      <c r="H7" s="40">
        <f>100-((D7-$D$5)/$D$5)*100</f>
        <v>155.82854689344117</v>
      </c>
      <c r="I7" s="73"/>
      <c r="J7" s="73">
        <f>100-((B7-$B$5)/$B$5)*100</f>
        <v>159.22004367907135</v>
      </c>
      <c r="K7" s="73">
        <f>100-((C7-$B$5)/$B$5)*100</f>
        <v>163.37277914263871</v>
      </c>
      <c r="L7" s="73">
        <f>100-((D7-$B$5)/$B$5)*100</f>
        <v>170.69630311644374</v>
      </c>
      <c r="N7" s="73">
        <f>K7-J7</f>
        <v>4.1527354635673532</v>
      </c>
      <c r="O7" s="74">
        <f t="shared" ref="O7:O13" si="2">L7-K7</f>
        <v>7.3235239738050382</v>
      </c>
      <c r="P7" s="40">
        <f>L7-J7</f>
        <v>11.476259437372391</v>
      </c>
      <c r="Q7" s="40"/>
      <c r="R7" s="73"/>
      <c r="T7" s="73"/>
      <c r="U7" s="73"/>
      <c r="V7" s="73"/>
    </row>
    <row r="8" spans="1:22" ht="15.5" x14ac:dyDescent="0.35">
      <c r="A8" s="4" t="s">
        <v>61</v>
      </c>
      <c r="B8" s="43">
        <f t="shared" si="0"/>
        <v>8.2751186602961244</v>
      </c>
      <c r="C8" s="43">
        <f t="shared" si="1"/>
        <v>5.1333125336614795</v>
      </c>
      <c r="D8" s="206">
        <v>4.8755949446152824</v>
      </c>
      <c r="F8" s="40">
        <f>100-((B8-$B$5)/$B$5)*100</f>
        <v>141.91043437261487</v>
      </c>
      <c r="G8" s="40">
        <f t="shared" ref="G8:G14" si="3">100-((C8-$C$5)/$C$5)*100</f>
        <v>154.42323509997553</v>
      </c>
      <c r="H8" s="40">
        <f>100-((D8-$D$5)/$D$5)*100</f>
        <v>148.4093748885503</v>
      </c>
      <c r="J8" s="73">
        <f t="shared" ref="J8:L13" si="4">100-((B8-$B$5)/$B$5)*100</f>
        <v>141.91043437261487</v>
      </c>
      <c r="K8" s="73">
        <f t="shared" si="4"/>
        <v>163.96524236676788</v>
      </c>
      <c r="L8" s="73">
        <f t="shared" si="4"/>
        <v>165.77436479954457</v>
      </c>
      <c r="N8" s="73">
        <f t="shared" ref="N8:N14" si="5">K8-J8</f>
        <v>22.054807994153009</v>
      </c>
      <c r="O8" s="74">
        <f>L8-K8</f>
        <v>1.8091224327766895</v>
      </c>
      <c r="P8" s="40">
        <f t="shared" ref="P8:P14" si="6">L8-J8</f>
        <v>23.863930426929699</v>
      </c>
      <c r="Q8" s="40"/>
      <c r="R8" s="73"/>
      <c r="T8" s="73"/>
      <c r="U8" s="73"/>
      <c r="V8" s="73"/>
    </row>
    <row r="9" spans="1:22" ht="15.5" x14ac:dyDescent="0.35">
      <c r="A9" s="4" t="s">
        <v>62</v>
      </c>
      <c r="B9" s="43">
        <f t="shared" si="0"/>
        <v>16.949080463423332</v>
      </c>
      <c r="C9" s="43">
        <f t="shared" si="1"/>
        <v>13.914405524788975</v>
      </c>
      <c r="D9" s="206">
        <v>10.64318035489171</v>
      </c>
      <c r="F9" s="40">
        <f t="shared" ref="F9:F14" si="7">100-((B9-$B$5)/$B$5)*100</f>
        <v>81.021075065934056</v>
      </c>
      <c r="G9" s="40">
        <f>100-((C9-$C$5)/$C$5)*100</f>
        <v>76.459189817814092</v>
      </c>
      <c r="H9" s="40">
        <f t="shared" ref="H9:H11" si="8">100-((D9-$D$5)/$D$5)*100</f>
        <v>87.380240992088574</v>
      </c>
      <c r="J9" s="73">
        <f t="shared" si="4"/>
        <v>81.021075065934056</v>
      </c>
      <c r="K9" s="73">
        <f>100-((C9-$B$5)/$B$5)*100</f>
        <v>102.32384500099057</v>
      </c>
      <c r="L9" s="73">
        <f t="shared" si="4"/>
        <v>125.28714703802763</v>
      </c>
      <c r="N9" s="73">
        <f t="shared" si="5"/>
        <v>21.302769935056517</v>
      </c>
      <c r="O9" s="74">
        <f>L9-K9</f>
        <v>22.963302037037053</v>
      </c>
      <c r="P9" s="40">
        <f>L9-J9</f>
        <v>44.26607197209357</v>
      </c>
      <c r="Q9" s="40"/>
      <c r="R9" s="73"/>
      <c r="T9" s="73"/>
      <c r="U9" s="73"/>
      <c r="V9" s="73"/>
    </row>
    <row r="10" spans="1:22" ht="15.5" x14ac:dyDescent="0.35">
      <c r="A10" s="4" t="s">
        <v>63</v>
      </c>
      <c r="B10" s="43">
        <f t="shared" si="0"/>
        <v>14.849224778166587</v>
      </c>
      <c r="C10" s="43">
        <f t="shared" si="1"/>
        <v>10.827528677307255</v>
      </c>
      <c r="D10" s="206">
        <v>7.7412142571792009</v>
      </c>
      <c r="F10" s="40">
        <f t="shared" si="7"/>
        <v>95.761613497366582</v>
      </c>
      <c r="G10" s="40">
        <f t="shared" si="3"/>
        <v>103.86641652190336</v>
      </c>
      <c r="H10" s="40">
        <f>100-((D10-$D$5)/$D$5)*100</f>
        <v>118.08710789426438</v>
      </c>
      <c r="J10" s="73">
        <f t="shared" si="4"/>
        <v>95.761613497366582</v>
      </c>
      <c r="K10" s="73">
        <f t="shared" si="4"/>
        <v>123.99306118707344</v>
      </c>
      <c r="L10" s="73">
        <f>100-((D10-$B$5)/$B$5)*100</f>
        <v>145.65832925325464</v>
      </c>
      <c r="N10" s="73">
        <f t="shared" si="5"/>
        <v>28.231447689706854</v>
      </c>
      <c r="O10" s="74">
        <f t="shared" si="2"/>
        <v>21.665268066181198</v>
      </c>
      <c r="P10" s="40">
        <f t="shared" si="6"/>
        <v>49.896715755888053</v>
      </c>
      <c r="Q10" s="40"/>
      <c r="R10" s="73"/>
      <c r="T10" s="73"/>
      <c r="U10" s="73"/>
      <c r="V10" s="73"/>
    </row>
    <row r="11" spans="1:22" ht="15.5" x14ac:dyDescent="0.35">
      <c r="A11" s="4" t="s">
        <v>64</v>
      </c>
      <c r="B11" s="43">
        <f t="shared" si="0"/>
        <v>15.782701508782852</v>
      </c>
      <c r="C11" s="43">
        <f t="shared" si="1"/>
        <v>12.576672898351434</v>
      </c>
      <c r="D11" s="206">
        <v>9.6861025774141805</v>
      </c>
      <c r="F11" s="40">
        <f t="shared" si="7"/>
        <v>89.208806216796418</v>
      </c>
      <c r="G11" s="40">
        <f>100-((C11-$C$5)/$C$5)*100</f>
        <v>88.336418218467855</v>
      </c>
      <c r="H11" s="40">
        <f t="shared" si="8"/>
        <v>97.507464721958698</v>
      </c>
      <c r="J11" s="73">
        <f t="shared" si="4"/>
        <v>89.208806216796418</v>
      </c>
      <c r="K11" s="73">
        <f t="shared" si="4"/>
        <v>111.71444233081267</v>
      </c>
      <c r="L11" s="73">
        <f>100-((D11-$B$5)/$B$5)*100</f>
        <v>132.00562862694341</v>
      </c>
      <c r="N11" s="73">
        <f t="shared" si="5"/>
        <v>22.505636114016255</v>
      </c>
      <c r="O11" s="74">
        <f t="shared" si="2"/>
        <v>20.291186296130732</v>
      </c>
      <c r="P11" s="40">
        <f t="shared" si="6"/>
        <v>42.796822410146987</v>
      </c>
      <c r="Q11" s="40"/>
      <c r="R11" s="73"/>
      <c r="T11" s="73"/>
      <c r="U11" s="73"/>
      <c r="V11" s="73"/>
    </row>
    <row r="12" spans="1:22" ht="15.5" x14ac:dyDescent="0.35">
      <c r="A12" s="4" t="s">
        <v>65</v>
      </c>
      <c r="B12" s="43">
        <f t="shared" si="0"/>
        <v>25.821081650084071</v>
      </c>
      <c r="C12" s="43">
        <f t="shared" si="1"/>
        <v>19.016494753936623</v>
      </c>
      <c r="D12" s="206">
        <v>12.892153661182522</v>
      </c>
      <c r="F12" s="40">
        <f t="shared" si="7"/>
        <v>18.741521583334773</v>
      </c>
      <c r="G12" s="40">
        <f t="shared" si="3"/>
        <v>31.159644977915931</v>
      </c>
      <c r="H12" s="40">
        <f>100-((D12-$D$5)/$D$5)*100</f>
        <v>63.582952651175731</v>
      </c>
      <c r="J12" s="73">
        <f t="shared" si="4"/>
        <v>18.741521583334773</v>
      </c>
      <c r="K12" s="73">
        <f>100-((C12-$B$5)/$B$5)*100</f>
        <v>66.508268296892737</v>
      </c>
      <c r="L12" s="73">
        <f t="shared" si="4"/>
        <v>109.4998347549017</v>
      </c>
      <c r="N12" s="73">
        <f t="shared" si="5"/>
        <v>47.766746713557964</v>
      </c>
      <c r="O12" s="74">
        <f t="shared" si="2"/>
        <v>42.991566458008961</v>
      </c>
      <c r="P12" s="40">
        <f t="shared" si="6"/>
        <v>90.758313171566925</v>
      </c>
      <c r="Q12" s="40"/>
      <c r="R12" s="73"/>
      <c r="T12" s="73"/>
      <c r="U12" s="73"/>
      <c r="V12" s="73"/>
    </row>
    <row r="13" spans="1:22" ht="15.5" x14ac:dyDescent="0.35">
      <c r="A13" s="4" t="s">
        <v>66</v>
      </c>
      <c r="B13" s="43">
        <f t="shared" si="0"/>
        <v>7.9902222432157943</v>
      </c>
      <c r="C13" s="43">
        <f t="shared" si="1"/>
        <v>7.2989280503751193</v>
      </c>
      <c r="D13" s="206">
        <v>5.5546150709422975</v>
      </c>
      <c r="F13" s="40">
        <f>100-((B13-$B$5)/$B$5)*100</f>
        <v>143.910346373442</v>
      </c>
      <c r="G13" s="40">
        <f>100-((C13-$C$5)/$C$5)*100</f>
        <v>135.19554369761693</v>
      </c>
      <c r="H13" s="40">
        <f>100-((D13-$D$5)/$D$5)*100</f>
        <v>141.22439066028593</v>
      </c>
      <c r="J13" s="73">
        <f t="shared" si="4"/>
        <v>143.910346373442</v>
      </c>
      <c r="K13" s="73">
        <f t="shared" si="4"/>
        <v>148.76308396323887</v>
      </c>
      <c r="L13" s="73">
        <f t="shared" si="4"/>
        <v>161.00778853522584</v>
      </c>
      <c r="N13" s="73">
        <f t="shared" si="5"/>
        <v>4.8527375897968739</v>
      </c>
      <c r="O13" s="74">
        <f t="shared" si="2"/>
        <v>12.244704571986972</v>
      </c>
      <c r="P13" s="40">
        <f t="shared" si="6"/>
        <v>17.097442161783846</v>
      </c>
      <c r="Q13" s="40"/>
      <c r="R13" s="73"/>
      <c r="T13" s="73"/>
      <c r="U13" s="73"/>
      <c r="V13" s="73"/>
    </row>
    <row r="14" spans="1:22" ht="15.5" x14ac:dyDescent="0.35">
      <c r="A14" s="4" t="s">
        <v>67</v>
      </c>
      <c r="B14" s="43">
        <f t="shared" si="0"/>
        <v>23.002576282642746</v>
      </c>
      <c r="C14" s="43">
        <f t="shared" si="1"/>
        <v>19.482886705562969</v>
      </c>
      <c r="D14" s="206">
        <v>21.456358309906157</v>
      </c>
      <c r="F14" s="40">
        <f t="shared" si="7"/>
        <v>38.526827297278601</v>
      </c>
      <c r="G14" s="40">
        <f t="shared" si="3"/>
        <v>27.018725018114537</v>
      </c>
      <c r="H14" s="40">
        <f>100-((D14-$D$5)/$D$5)*100</f>
        <v>-27.038330787885556</v>
      </c>
      <c r="J14" s="73">
        <f>100-((B14-$B$5)/$B$5)*100</f>
        <v>38.526827297278601</v>
      </c>
      <c r="K14" s="73">
        <f>100-((C14-$B$5)/$B$5)*100</f>
        <v>63.234296406668108</v>
      </c>
      <c r="L14" s="73">
        <f>100-((D14-$B$5)/$B$5)*100</f>
        <v>49.380947230624706</v>
      </c>
      <c r="N14" s="73">
        <f t="shared" si="5"/>
        <v>24.707469109389507</v>
      </c>
      <c r="O14" s="74">
        <f>L14-K14</f>
        <v>-13.853349176043402</v>
      </c>
      <c r="P14" s="40">
        <f t="shared" si="6"/>
        <v>10.854119933346105</v>
      </c>
      <c r="Q14" s="40"/>
      <c r="R14" s="73"/>
      <c r="T14" s="73"/>
      <c r="U14" s="73"/>
      <c r="V14" s="73"/>
    </row>
    <row r="15" spans="1:22" ht="15.5" x14ac:dyDescent="0.35">
      <c r="A15" s="4"/>
      <c r="B15" s="15"/>
      <c r="C15" s="15"/>
      <c r="D15" s="4"/>
      <c r="E15" s="4"/>
      <c r="F15" s="4"/>
      <c r="G15" s="4"/>
      <c r="H15" s="4"/>
      <c r="I15" s="4"/>
      <c r="J15" s="73"/>
      <c r="K15" s="4"/>
      <c r="L15" s="4"/>
    </row>
    <row r="16" spans="1:22" ht="15.5" x14ac:dyDescent="0.35">
      <c r="A16" s="4"/>
      <c r="B16" s="15"/>
      <c r="C16" s="15"/>
      <c r="D16" s="4"/>
      <c r="E16" s="4"/>
      <c r="F16" s="4"/>
      <c r="G16" s="4"/>
      <c r="H16" s="4"/>
      <c r="I16" s="4"/>
      <c r="J16" s="4"/>
      <c r="K16" s="4"/>
      <c r="L16" s="4"/>
    </row>
    <row r="17" spans="1:23" ht="15.5" x14ac:dyDescent="0.35">
      <c r="A17" s="4"/>
      <c r="B17" s="262">
        <v>2021</v>
      </c>
      <c r="C17" s="262"/>
      <c r="D17" s="262"/>
      <c r="E17" s="262">
        <v>2022</v>
      </c>
      <c r="F17" s="262"/>
      <c r="G17" s="262"/>
      <c r="H17" s="262">
        <v>2023</v>
      </c>
      <c r="I17" s="262"/>
      <c r="J17" s="262"/>
      <c r="K17" s="4"/>
      <c r="L17" s="4"/>
    </row>
    <row r="18" spans="1:23" ht="31" x14ac:dyDescent="0.45">
      <c r="A18" s="4"/>
      <c r="B18" s="59" t="s">
        <v>200</v>
      </c>
      <c r="C18" s="59" t="s">
        <v>201</v>
      </c>
      <c r="D18" s="55" t="s">
        <v>70</v>
      </c>
      <c r="E18" s="59" t="s">
        <v>200</v>
      </c>
      <c r="F18" s="59" t="s">
        <v>201</v>
      </c>
      <c r="G18" s="55" t="s">
        <v>70</v>
      </c>
      <c r="H18" s="59" t="s">
        <v>200</v>
      </c>
      <c r="I18" s="59" t="s">
        <v>201</v>
      </c>
      <c r="J18" s="55" t="s">
        <v>70</v>
      </c>
      <c r="K18" s="4"/>
      <c r="L18" s="4"/>
      <c r="M18" s="204"/>
    </row>
    <row r="19" spans="1:23" ht="15.5" x14ac:dyDescent="0.35">
      <c r="A19" s="5" t="s">
        <v>0</v>
      </c>
      <c r="B19" s="33">
        <v>2913.7149999999997</v>
      </c>
      <c r="C19" s="193">
        <v>20453.656999999999</v>
      </c>
      <c r="D19" s="16">
        <f>(B19/C19)*100</f>
        <v>14.245447647821607</v>
      </c>
      <c r="E19" s="33">
        <v>2510.623</v>
      </c>
      <c r="F19" s="193">
        <v>22290.883999999998</v>
      </c>
      <c r="G19" s="16">
        <f>(E19/F19)*100</f>
        <v>11.263003297670924</v>
      </c>
      <c r="H19" s="4">
        <v>2408.89</v>
      </c>
      <c r="I19" s="4">
        <v>25489.431</v>
      </c>
      <c r="J19" s="16">
        <f>(H19/I19)*100</f>
        <v>9.4505444236868215</v>
      </c>
      <c r="K19" s="4"/>
      <c r="L19" s="4"/>
      <c r="M19" s="75"/>
    </row>
    <row r="20" spans="1:23" ht="15.5" x14ac:dyDescent="0.35">
      <c r="A20" s="4"/>
      <c r="B20" s="192"/>
      <c r="C20" s="59"/>
      <c r="D20" s="16"/>
      <c r="E20" s="192"/>
      <c r="F20" s="59"/>
      <c r="G20" s="16"/>
      <c r="H20" s="4"/>
      <c r="I20" s="4"/>
      <c r="J20" s="16"/>
      <c r="K20" s="4"/>
      <c r="L20" s="4"/>
    </row>
    <row r="21" spans="1:23" ht="15.5" x14ac:dyDescent="0.35">
      <c r="A21" s="4" t="s">
        <v>60</v>
      </c>
      <c r="B21" s="33">
        <v>216.59800000000001</v>
      </c>
      <c r="C21" s="193">
        <v>3728.4780000000001</v>
      </c>
      <c r="D21" s="16">
        <f t="shared" ref="D21:D28" si="9">(B21/C21)*100</f>
        <v>5.8092873285024078</v>
      </c>
      <c r="E21" s="33">
        <v>213.20900000000003</v>
      </c>
      <c r="F21" s="193">
        <v>4086.2550000000001</v>
      </c>
      <c r="G21" s="16">
        <f t="shared" ref="G21:G28" si="10">(E21/F21)*100</f>
        <v>5.217711572087401</v>
      </c>
      <c r="H21" s="4">
        <v>190.03699999999998</v>
      </c>
      <c r="I21" s="4">
        <v>4552.3919999999998</v>
      </c>
      <c r="J21" s="16">
        <f t="shared" ref="J21:J28" si="11">(H21/I21)*100</f>
        <v>4.1744427984233345</v>
      </c>
      <c r="K21" s="4"/>
      <c r="L21" s="4"/>
    </row>
    <row r="22" spans="1:23" ht="15.5" x14ac:dyDescent="0.35">
      <c r="A22" s="4" t="s">
        <v>61</v>
      </c>
      <c r="B22" s="33">
        <v>210.19</v>
      </c>
      <c r="C22" s="193">
        <v>2540.0239999999999</v>
      </c>
      <c r="D22" s="16">
        <f t="shared" si="9"/>
        <v>8.2751186602961244</v>
      </c>
      <c r="E22" s="33">
        <v>147.256</v>
      </c>
      <c r="F22" s="193">
        <v>2868.6350000000002</v>
      </c>
      <c r="G22" s="16">
        <f t="shared" si="10"/>
        <v>5.1333125336614795</v>
      </c>
      <c r="H22" s="4">
        <v>158.61500000000001</v>
      </c>
      <c r="I22" s="4">
        <v>3253.2440000000001</v>
      </c>
      <c r="J22" s="16">
        <f t="shared" si="11"/>
        <v>4.8755949446152824</v>
      </c>
      <c r="K22" s="4"/>
      <c r="L22" s="4"/>
    </row>
    <row r="23" spans="1:23" ht="15.5" x14ac:dyDescent="0.35">
      <c r="A23" s="4" t="s">
        <v>62</v>
      </c>
      <c r="B23" s="33">
        <v>378.62499999999994</v>
      </c>
      <c r="C23" s="193">
        <v>2233.8969999999999</v>
      </c>
      <c r="D23" s="16">
        <f t="shared" si="9"/>
        <v>16.949080463423332</v>
      </c>
      <c r="E23" s="33">
        <v>333.21300000000002</v>
      </c>
      <c r="F23" s="193">
        <v>2394.7339999999999</v>
      </c>
      <c r="G23" s="16">
        <f t="shared" si="10"/>
        <v>13.914405524788975</v>
      </c>
      <c r="H23" s="4">
        <v>295.07100000000003</v>
      </c>
      <c r="I23" s="4">
        <v>2772.395</v>
      </c>
      <c r="J23" s="16">
        <f t="shared" si="11"/>
        <v>10.64318035489171</v>
      </c>
      <c r="K23" s="4"/>
      <c r="L23" s="4"/>
      <c r="O23" s="37"/>
    </row>
    <row r="24" spans="1:23" ht="15.5" x14ac:dyDescent="0.35">
      <c r="A24" s="4" t="s">
        <v>63</v>
      </c>
      <c r="B24" s="33">
        <v>357.21799999999996</v>
      </c>
      <c r="C24" s="193">
        <v>2405.634</v>
      </c>
      <c r="D24" s="16">
        <f t="shared" si="9"/>
        <v>14.849224778166587</v>
      </c>
      <c r="E24" s="33">
        <v>281.66300000000001</v>
      </c>
      <c r="F24" s="193">
        <v>2601.36</v>
      </c>
      <c r="G24" s="16">
        <f t="shared" si="10"/>
        <v>10.827528677307255</v>
      </c>
      <c r="H24" s="4">
        <v>252.685</v>
      </c>
      <c r="I24" s="4">
        <v>3264.152</v>
      </c>
      <c r="J24" s="16">
        <f t="shared" si="11"/>
        <v>7.7412142571792009</v>
      </c>
      <c r="K24" s="4"/>
      <c r="L24" s="4"/>
    </row>
    <row r="25" spans="1:23" ht="15.5" x14ac:dyDescent="0.35">
      <c r="A25" s="4" t="s">
        <v>64</v>
      </c>
      <c r="B25" s="33">
        <v>396.43399999999997</v>
      </c>
      <c r="C25" s="193">
        <v>2511.826</v>
      </c>
      <c r="D25" s="16">
        <f t="shared" si="9"/>
        <v>15.782701508782852</v>
      </c>
      <c r="E25" s="33">
        <v>350.02</v>
      </c>
      <c r="F25" s="193">
        <v>2783.0889999999999</v>
      </c>
      <c r="G25" s="16">
        <f t="shared" si="10"/>
        <v>12.576672898351434</v>
      </c>
      <c r="H25" s="4">
        <v>305.61</v>
      </c>
      <c r="I25" s="4">
        <v>3155.1390000000001</v>
      </c>
      <c r="J25" s="16">
        <f t="shared" si="11"/>
        <v>9.6861025774141805</v>
      </c>
      <c r="K25" s="4"/>
      <c r="L25" s="4"/>
    </row>
    <row r="26" spans="1:23" ht="15.5" x14ac:dyDescent="0.35">
      <c r="A26" s="4" t="s">
        <v>65</v>
      </c>
      <c r="B26" s="33">
        <v>499.42</v>
      </c>
      <c r="C26" s="193">
        <v>1934.1559999999999</v>
      </c>
      <c r="D26" s="16">
        <f t="shared" si="9"/>
        <v>25.821081650084071</v>
      </c>
      <c r="E26" s="33">
        <v>411.71699999999998</v>
      </c>
      <c r="F26" s="193">
        <v>2165.0520000000001</v>
      </c>
      <c r="G26" s="16">
        <f t="shared" si="10"/>
        <v>19.016494753936623</v>
      </c>
      <c r="H26" s="4">
        <v>313.85599999999999</v>
      </c>
      <c r="I26" s="4">
        <v>2434.473</v>
      </c>
      <c r="J26" s="16">
        <f t="shared" si="11"/>
        <v>12.892153661182522</v>
      </c>
      <c r="K26" s="4"/>
      <c r="L26" s="4"/>
    </row>
    <row r="27" spans="1:23" ht="15.5" x14ac:dyDescent="0.35">
      <c r="A27" s="4" t="s">
        <v>66</v>
      </c>
      <c r="B27" s="33">
        <v>169.15699999999998</v>
      </c>
      <c r="C27" s="193">
        <v>2117.0500000000002</v>
      </c>
      <c r="D27" s="16">
        <f t="shared" si="9"/>
        <v>7.9902222432157943</v>
      </c>
      <c r="E27" s="33">
        <v>165.89499999999998</v>
      </c>
      <c r="F27" s="193">
        <v>2272.8679999999999</v>
      </c>
      <c r="G27" s="16">
        <f t="shared" si="10"/>
        <v>7.2989280503751193</v>
      </c>
      <c r="H27" s="4">
        <v>142.07500000000002</v>
      </c>
      <c r="I27" s="4">
        <v>2557.7829999999999</v>
      </c>
      <c r="J27" s="16">
        <f t="shared" si="11"/>
        <v>5.5546150709422975</v>
      </c>
      <c r="K27" s="4"/>
      <c r="L27" s="4"/>
    </row>
    <row r="28" spans="1:23" ht="15.5" x14ac:dyDescent="0.35">
      <c r="A28" s="4" t="s">
        <v>67</v>
      </c>
      <c r="B28" s="33">
        <v>686.07299999999998</v>
      </c>
      <c r="C28" s="193">
        <v>2982.5920000000001</v>
      </c>
      <c r="D28" s="16">
        <f t="shared" si="9"/>
        <v>23.002576282642746</v>
      </c>
      <c r="E28" s="33">
        <v>607.65</v>
      </c>
      <c r="F28" s="193">
        <v>3118.8910000000001</v>
      </c>
      <c r="G28" s="16">
        <f t="shared" si="10"/>
        <v>19.482886705562969</v>
      </c>
      <c r="H28" s="4">
        <v>750.94099999999992</v>
      </c>
      <c r="I28" s="4">
        <v>3499.8530000000001</v>
      </c>
      <c r="J28" s="16">
        <f t="shared" si="11"/>
        <v>21.456358309906157</v>
      </c>
      <c r="K28" s="4"/>
      <c r="L28" s="4"/>
    </row>
    <row r="29" spans="1:23" x14ac:dyDescent="0.35">
      <c r="A29" s="18"/>
    </row>
    <row r="30" spans="1:23" x14ac:dyDescent="0.35">
      <c r="A30" s="18"/>
    </row>
    <row r="31" spans="1:23" x14ac:dyDescent="0.35">
      <c r="A31" s="17" t="s">
        <v>202</v>
      </c>
    </row>
    <row r="32" spans="1:23" ht="36" x14ac:dyDescent="0.8">
      <c r="A32" s="141" t="s">
        <v>203</v>
      </c>
      <c r="W32" s="225"/>
    </row>
    <row r="33" spans="1:23" x14ac:dyDescent="0.35">
      <c r="A33" s="274" t="s">
        <v>204</v>
      </c>
      <c r="B33" s="274" t="s">
        <v>205</v>
      </c>
      <c r="C33" s="275" t="s">
        <v>206</v>
      </c>
      <c r="D33" s="275"/>
      <c r="E33" s="275"/>
      <c r="L33" s="28" t="s">
        <v>207</v>
      </c>
      <c r="P33" s="44"/>
      <c r="Q33" s="45"/>
    </row>
    <row r="34" spans="1:23" x14ac:dyDescent="0.35">
      <c r="A34" s="274"/>
      <c r="B34" s="274"/>
      <c r="C34" s="32">
        <v>2021</v>
      </c>
      <c r="D34" s="32">
        <v>2022</v>
      </c>
      <c r="E34" s="32">
        <v>2023</v>
      </c>
      <c r="G34" t="s">
        <v>208</v>
      </c>
      <c r="L34" t="s">
        <v>209</v>
      </c>
      <c r="P34" s="45"/>
      <c r="Q34" s="45"/>
    </row>
    <row r="35" spans="1:23" x14ac:dyDescent="0.35">
      <c r="A35" s="273" t="s">
        <v>210</v>
      </c>
      <c r="B35" t="s">
        <v>211</v>
      </c>
      <c r="C35" s="19">
        <v>166.40600000000001</v>
      </c>
      <c r="D35">
        <v>168.68700000000001</v>
      </c>
      <c r="E35">
        <v>129.136</v>
      </c>
      <c r="G35" s="32" t="s">
        <v>204</v>
      </c>
      <c r="H35" s="32">
        <v>2021</v>
      </c>
      <c r="I35" s="32">
        <v>2022</v>
      </c>
      <c r="J35" s="32">
        <v>2023</v>
      </c>
      <c r="L35" s="32" t="s">
        <v>204</v>
      </c>
      <c r="M35" s="32">
        <v>2021</v>
      </c>
      <c r="N35" s="32">
        <v>2022</v>
      </c>
      <c r="O35" s="32">
        <v>2023</v>
      </c>
      <c r="P35" s="46"/>
      <c r="Q35" s="46"/>
    </row>
    <row r="36" spans="1:23" x14ac:dyDescent="0.35">
      <c r="A36" s="273"/>
      <c r="B36" t="s">
        <v>212</v>
      </c>
      <c r="C36" s="19">
        <v>38.725999999999999</v>
      </c>
      <c r="D36">
        <v>34.704000000000001</v>
      </c>
      <c r="E36">
        <v>52.362000000000002</v>
      </c>
      <c r="G36" t="s">
        <v>60</v>
      </c>
      <c r="H36" s="19">
        <f>SUM(C35:C38)</f>
        <v>216.59800000000001</v>
      </c>
      <c r="I36">
        <f>SUM(D35:D38)</f>
        <v>213.20900000000003</v>
      </c>
      <c r="J36">
        <f>SUM(E35:E38)</f>
        <v>190.03699999999998</v>
      </c>
      <c r="L36" s="28" t="s">
        <v>60</v>
      </c>
      <c r="M36" s="34">
        <v>3728.4780000000001</v>
      </c>
      <c r="N36" s="34">
        <v>4086.2550000000001</v>
      </c>
      <c r="O36">
        <v>4552.3919999999998</v>
      </c>
      <c r="P36" s="44"/>
      <c r="Q36" s="44"/>
    </row>
    <row r="37" spans="1:23" x14ac:dyDescent="0.35">
      <c r="A37" s="273"/>
      <c r="B37" t="s">
        <v>213</v>
      </c>
      <c r="C37" s="19">
        <v>6.0949999999999998</v>
      </c>
      <c r="D37">
        <v>6.0419999999999998</v>
      </c>
      <c r="E37">
        <v>3.6230000000000002</v>
      </c>
      <c r="G37" t="s">
        <v>61</v>
      </c>
      <c r="H37" s="19">
        <f>SUM(C39:C45)</f>
        <v>210.19</v>
      </c>
      <c r="I37">
        <f>SUM(D39:D45)</f>
        <v>147.256</v>
      </c>
      <c r="J37">
        <f>SUM(E39:E45)</f>
        <v>158.61500000000001</v>
      </c>
      <c r="L37" s="28" t="s">
        <v>61</v>
      </c>
      <c r="M37" s="34">
        <v>2540.0239999999999</v>
      </c>
      <c r="N37" s="34">
        <v>2868.6350000000002</v>
      </c>
      <c r="O37">
        <v>3253.2440000000001</v>
      </c>
      <c r="P37" s="44"/>
      <c r="Q37" s="44"/>
    </row>
    <row r="38" spans="1:23" x14ac:dyDescent="0.35">
      <c r="A38" s="273"/>
      <c r="B38" t="s">
        <v>214</v>
      </c>
      <c r="C38" s="19">
        <v>5.3710000000000004</v>
      </c>
      <c r="D38">
        <v>3.7759999999999998</v>
      </c>
      <c r="E38">
        <v>4.9160000000000004</v>
      </c>
      <c r="G38" t="s">
        <v>62</v>
      </c>
      <c r="H38" s="19">
        <f>SUM(C46:C54)</f>
        <v>378.62499999999994</v>
      </c>
      <c r="I38">
        <f>SUM(D46:D54)</f>
        <v>333.21300000000002</v>
      </c>
      <c r="J38">
        <f>SUM(E46:E54)</f>
        <v>295.07100000000003</v>
      </c>
      <c r="L38" s="28" t="s">
        <v>62</v>
      </c>
      <c r="M38" s="34">
        <v>2233.8969999999999</v>
      </c>
      <c r="N38" s="34">
        <v>2394.7339999999999</v>
      </c>
      <c r="O38">
        <v>2772.395</v>
      </c>
      <c r="P38" s="44"/>
      <c r="Q38" s="44"/>
    </row>
    <row r="39" spans="1:23" x14ac:dyDescent="0.35">
      <c r="A39" s="273" t="s">
        <v>215</v>
      </c>
      <c r="B39" t="s">
        <v>216</v>
      </c>
      <c r="C39" s="19">
        <v>26.19</v>
      </c>
      <c r="D39">
        <v>19.765000000000001</v>
      </c>
      <c r="E39">
        <v>20.568999999999999</v>
      </c>
      <c r="G39" t="s">
        <v>63</v>
      </c>
      <c r="H39" s="19">
        <f>SUM(C55:C61)</f>
        <v>357.21799999999996</v>
      </c>
      <c r="I39">
        <f>SUM(D55:D61)</f>
        <v>281.66300000000001</v>
      </c>
      <c r="J39">
        <f>SUM(E55:E61)</f>
        <v>252.685</v>
      </c>
      <c r="L39" s="28" t="s">
        <v>63</v>
      </c>
      <c r="M39" s="34">
        <v>2405.634</v>
      </c>
      <c r="N39" s="34">
        <v>2601.36</v>
      </c>
      <c r="O39">
        <v>3264.152</v>
      </c>
      <c r="P39" s="44"/>
      <c r="Q39" s="44"/>
    </row>
    <row r="40" spans="1:23" x14ac:dyDescent="0.35">
      <c r="A40" s="273"/>
      <c r="B40" t="s">
        <v>217</v>
      </c>
      <c r="C40" s="19">
        <v>25.588000000000001</v>
      </c>
      <c r="D40">
        <v>19.795000000000002</v>
      </c>
      <c r="E40">
        <v>27.706</v>
      </c>
      <c r="G40" t="s">
        <v>91</v>
      </c>
      <c r="H40" s="19">
        <f>SUM(C62:C72)</f>
        <v>396.43399999999997</v>
      </c>
      <c r="I40">
        <f>SUM(D62:D72)</f>
        <v>350.02</v>
      </c>
      <c r="J40">
        <f>SUM(E62:E72)</f>
        <v>305.61</v>
      </c>
      <c r="L40" s="28" t="s">
        <v>91</v>
      </c>
      <c r="M40" s="34">
        <v>2511.826</v>
      </c>
      <c r="N40" s="34">
        <v>2783.0889999999999</v>
      </c>
      <c r="O40">
        <v>3155.1390000000001</v>
      </c>
      <c r="P40" s="44"/>
      <c r="Q40" s="44"/>
    </row>
    <row r="41" spans="1:23" x14ac:dyDescent="0.35">
      <c r="A41" s="273"/>
      <c r="B41" t="s">
        <v>218</v>
      </c>
      <c r="C41" s="19">
        <v>43.613999999999997</v>
      </c>
      <c r="D41">
        <v>12.086</v>
      </c>
      <c r="E41">
        <v>21.928000000000001</v>
      </c>
      <c r="G41" t="s">
        <v>65</v>
      </c>
      <c r="H41" s="19">
        <f>SUM(C73:C85)</f>
        <v>499.42</v>
      </c>
      <c r="I41">
        <f>SUM(D73:D85)</f>
        <v>411.71699999999998</v>
      </c>
      <c r="J41">
        <f>SUM(E73:E85)</f>
        <v>313.85599999999999</v>
      </c>
      <c r="L41" s="28" t="s">
        <v>65</v>
      </c>
      <c r="M41" s="34">
        <v>1934.1559999999999</v>
      </c>
      <c r="N41" s="34">
        <v>2165.0520000000001</v>
      </c>
      <c r="O41">
        <v>2434.473</v>
      </c>
      <c r="P41" s="44"/>
      <c r="Q41" s="44"/>
      <c r="S41" s="3"/>
    </row>
    <row r="42" spans="1:23" x14ac:dyDescent="0.35">
      <c r="A42" s="273"/>
      <c r="B42" t="s">
        <v>219</v>
      </c>
      <c r="C42" s="19">
        <v>6.5940000000000003</v>
      </c>
      <c r="D42">
        <v>5.5620000000000003</v>
      </c>
      <c r="E42">
        <v>6.8869999999999996</v>
      </c>
      <c r="G42" t="s">
        <v>66</v>
      </c>
      <c r="H42" s="19">
        <f>SUM(C86:C98)</f>
        <v>169.15699999999998</v>
      </c>
      <c r="I42">
        <f>SUM(D86:D98)</f>
        <v>165.89499999999998</v>
      </c>
      <c r="J42">
        <f>SUM(E86:E98)</f>
        <v>142.07500000000002</v>
      </c>
      <c r="L42" s="28" t="s">
        <v>66</v>
      </c>
      <c r="M42" s="34">
        <v>2117.0500000000002</v>
      </c>
      <c r="N42" s="34">
        <v>2272.8679999999999</v>
      </c>
      <c r="O42">
        <v>2557.7829999999999</v>
      </c>
      <c r="P42" s="44"/>
      <c r="Q42" s="44"/>
    </row>
    <row r="43" spans="1:23" x14ac:dyDescent="0.35">
      <c r="A43" s="273"/>
      <c r="B43" t="s">
        <v>220</v>
      </c>
      <c r="C43" s="19">
        <v>9.74</v>
      </c>
      <c r="D43">
        <v>9.8810000000000002</v>
      </c>
      <c r="E43">
        <v>8.0939999999999994</v>
      </c>
      <c r="G43" t="s">
        <v>67</v>
      </c>
      <c r="H43" s="19">
        <f>SUM(C99:C106)</f>
        <v>686.07299999999998</v>
      </c>
      <c r="I43">
        <f>SUM(D99:D106)</f>
        <v>607.65</v>
      </c>
      <c r="J43">
        <f>SUM(E99:E106)</f>
        <v>750.94099999999992</v>
      </c>
      <c r="L43" s="28" t="s">
        <v>67</v>
      </c>
      <c r="M43" s="34">
        <v>2982.5920000000001</v>
      </c>
      <c r="N43" s="34">
        <v>3118.8910000000001</v>
      </c>
      <c r="O43">
        <v>3499.8530000000001</v>
      </c>
      <c r="P43" s="44"/>
      <c r="Q43" s="44"/>
    </row>
    <row r="44" spans="1:23" x14ac:dyDescent="0.35">
      <c r="A44" s="273"/>
      <c r="B44" t="s">
        <v>221</v>
      </c>
      <c r="C44" s="19">
        <v>6.7629999999999999</v>
      </c>
      <c r="D44">
        <v>5.6319999999999997</v>
      </c>
      <c r="E44">
        <v>4.1639999999999997</v>
      </c>
      <c r="G44" s="3" t="s">
        <v>92</v>
      </c>
      <c r="H44" s="20">
        <f>SUM(H36:H43)</f>
        <v>2913.7149999999997</v>
      </c>
      <c r="I44" s="20">
        <f>SUM(I36:I43)</f>
        <v>2510.623</v>
      </c>
      <c r="J44" s="3">
        <f>SUM(J36:J43)</f>
        <v>2408.89</v>
      </c>
      <c r="L44" s="36" t="s">
        <v>92</v>
      </c>
      <c r="M44" s="35">
        <v>20453.656999999999</v>
      </c>
      <c r="N44" s="35">
        <v>22290.883999999998</v>
      </c>
      <c r="O44">
        <f>SUM(O36:O43)</f>
        <v>25489.430999999997</v>
      </c>
      <c r="P44" s="47"/>
      <c r="Q44" s="46"/>
    </row>
    <row r="45" spans="1:23" x14ac:dyDescent="0.35">
      <c r="A45" s="273"/>
      <c r="B45" t="s">
        <v>222</v>
      </c>
      <c r="C45" s="19">
        <v>91.700999999999993</v>
      </c>
      <c r="D45">
        <v>74.534999999999997</v>
      </c>
      <c r="E45">
        <v>69.266999999999996</v>
      </c>
      <c r="L45" s="21" t="s">
        <v>223</v>
      </c>
      <c r="M45" s="27"/>
      <c r="N45" s="27"/>
    </row>
    <row r="46" spans="1:23" x14ac:dyDescent="0.35">
      <c r="A46" s="273" t="s">
        <v>224</v>
      </c>
      <c r="B46" t="s">
        <v>225</v>
      </c>
      <c r="C46" s="19">
        <v>3.484</v>
      </c>
      <c r="D46">
        <v>3.0939999999999999</v>
      </c>
      <c r="E46">
        <v>2.7149999999999999</v>
      </c>
    </row>
    <row r="47" spans="1:23" x14ac:dyDescent="0.35">
      <c r="A47" s="273"/>
      <c r="B47" t="s">
        <v>226</v>
      </c>
      <c r="C47" s="19">
        <v>79.899000000000001</v>
      </c>
      <c r="D47">
        <v>72.853999999999999</v>
      </c>
      <c r="E47">
        <v>56.695999999999998</v>
      </c>
      <c r="W47" s="27"/>
    </row>
    <row r="48" spans="1:23" ht="15.5" x14ac:dyDescent="0.35">
      <c r="A48" s="273"/>
      <c r="B48" t="s">
        <v>227</v>
      </c>
      <c r="C48" s="19">
        <v>3.4889999999999999</v>
      </c>
      <c r="D48">
        <v>3.5529999999999999</v>
      </c>
      <c r="E48">
        <v>2.2730000000000001</v>
      </c>
      <c r="G48" s="22"/>
    </row>
    <row r="49" spans="1:23" ht="15.5" x14ac:dyDescent="0.35">
      <c r="A49" s="273"/>
      <c r="B49" t="s">
        <v>228</v>
      </c>
      <c r="C49" s="19">
        <v>11.741</v>
      </c>
      <c r="D49">
        <v>7.8819999999999997</v>
      </c>
      <c r="E49">
        <v>10.42</v>
      </c>
      <c r="I49" s="76"/>
      <c r="L49" s="4"/>
      <c r="M49" s="76" t="s">
        <v>71</v>
      </c>
      <c r="N49" s="4"/>
      <c r="V49" s="4"/>
      <c r="W49" s="27"/>
    </row>
    <row r="50" spans="1:23" ht="15.5" x14ac:dyDescent="0.35">
      <c r="A50" s="273"/>
      <c r="B50" t="s">
        <v>229</v>
      </c>
      <c r="C50" s="19">
        <v>12.451000000000001</v>
      </c>
      <c r="D50">
        <v>9.343</v>
      </c>
      <c r="E50">
        <v>10.236000000000001</v>
      </c>
      <c r="H50" s="4"/>
      <c r="L50" s="4" t="s">
        <v>2</v>
      </c>
      <c r="M50" s="254">
        <v>172.98127498188546</v>
      </c>
      <c r="N50" s="4">
        <v>100</v>
      </c>
      <c r="V50" s="4"/>
      <c r="W50" s="27"/>
    </row>
    <row r="51" spans="1:23" ht="15.5" x14ac:dyDescent="0.35">
      <c r="A51" s="273"/>
      <c r="B51" t="s">
        <v>230</v>
      </c>
      <c r="C51" s="19">
        <v>15.881</v>
      </c>
      <c r="D51">
        <v>14.151999999999999</v>
      </c>
      <c r="E51">
        <v>14.032999999999999</v>
      </c>
      <c r="H51" s="4"/>
      <c r="L51" s="4" t="s">
        <v>1</v>
      </c>
      <c r="M51" s="254">
        <v>168.84035502208405</v>
      </c>
      <c r="N51" s="4">
        <v>100</v>
      </c>
      <c r="V51" s="4"/>
      <c r="W51" s="27"/>
    </row>
    <row r="52" spans="1:23" ht="15.5" x14ac:dyDescent="0.35">
      <c r="A52" s="273"/>
      <c r="B52" t="s">
        <v>231</v>
      </c>
      <c r="C52" s="19">
        <v>189.68600000000001</v>
      </c>
      <c r="D52">
        <v>147.411</v>
      </c>
      <c r="E52">
        <v>124.134</v>
      </c>
      <c r="H52" s="4"/>
      <c r="L52" s="4" t="s">
        <v>7</v>
      </c>
      <c r="M52" s="254">
        <v>123.54081018218591</v>
      </c>
      <c r="N52" s="4">
        <v>100</v>
      </c>
      <c r="V52" s="4"/>
      <c r="W52" s="27"/>
    </row>
    <row r="53" spans="1:23" ht="15.5" x14ac:dyDescent="0.35">
      <c r="A53" s="273"/>
      <c r="B53" t="s">
        <v>232</v>
      </c>
      <c r="C53" s="19">
        <v>17.7</v>
      </c>
      <c r="D53">
        <v>17.074000000000002</v>
      </c>
      <c r="E53">
        <v>16.530999999999999</v>
      </c>
      <c r="H53" s="4"/>
      <c r="L53" s="4" t="s">
        <v>4</v>
      </c>
      <c r="M53" s="254">
        <v>111.66358178153214</v>
      </c>
      <c r="N53" s="4">
        <v>100</v>
      </c>
      <c r="V53" s="4"/>
      <c r="W53" s="27"/>
    </row>
    <row r="54" spans="1:23" ht="15.5" x14ac:dyDescent="0.35">
      <c r="A54" s="273"/>
      <c r="B54" t="s">
        <v>233</v>
      </c>
      <c r="C54" s="19">
        <v>44.293999999999997</v>
      </c>
      <c r="D54">
        <v>57.85</v>
      </c>
      <c r="E54">
        <v>58.033000000000001</v>
      </c>
      <c r="H54" s="4"/>
      <c r="L54" s="4" t="s">
        <v>5</v>
      </c>
      <c r="M54" s="254">
        <v>96.133583478096639</v>
      </c>
      <c r="N54" s="4">
        <v>100</v>
      </c>
      <c r="V54" s="4"/>
      <c r="W54" s="27"/>
    </row>
    <row r="55" spans="1:23" ht="15.5" x14ac:dyDescent="0.35">
      <c r="A55" s="273" t="s">
        <v>234</v>
      </c>
      <c r="B55" t="s">
        <v>235</v>
      </c>
      <c r="C55" s="19">
        <v>25.067</v>
      </c>
      <c r="D55">
        <v>21.523</v>
      </c>
      <c r="E55">
        <v>17.016999999999999</v>
      </c>
      <c r="H55" s="4"/>
      <c r="L55" s="4" t="s">
        <v>3</v>
      </c>
      <c r="M55" s="254">
        <v>64.804456302383088</v>
      </c>
      <c r="N55" s="4">
        <v>100</v>
      </c>
      <c r="V55" s="4"/>
    </row>
    <row r="56" spans="1:23" ht="15.5" x14ac:dyDescent="0.35">
      <c r="A56" s="273"/>
      <c r="B56" t="s">
        <v>236</v>
      </c>
      <c r="C56" s="19">
        <v>57.396000000000001</v>
      </c>
      <c r="D56">
        <v>49.466000000000001</v>
      </c>
      <c r="E56">
        <v>51.98</v>
      </c>
      <c r="H56" s="4"/>
      <c r="L56" s="4" t="s">
        <v>6</v>
      </c>
      <c r="M56" s="254">
        <v>46.326112442552258</v>
      </c>
      <c r="N56" s="4">
        <v>100</v>
      </c>
      <c r="V56" s="4"/>
      <c r="W56" s="27"/>
    </row>
    <row r="57" spans="1:23" ht="15.5" x14ac:dyDescent="0.35">
      <c r="A57" s="273"/>
      <c r="B57" t="s">
        <v>237</v>
      </c>
      <c r="C57" s="19">
        <v>52.959000000000003</v>
      </c>
      <c r="D57">
        <v>46.860999999999997</v>
      </c>
      <c r="E57">
        <v>40.536000000000001</v>
      </c>
      <c r="H57" s="4"/>
      <c r="L57" s="4" t="s">
        <v>8</v>
      </c>
      <c r="M57" s="254">
        <v>45.576764900024465</v>
      </c>
      <c r="N57" s="4">
        <v>100</v>
      </c>
    </row>
    <row r="58" spans="1:23" x14ac:dyDescent="0.35">
      <c r="A58" s="273"/>
      <c r="B58" t="s">
        <v>238</v>
      </c>
      <c r="C58" s="19">
        <v>17.286999999999999</v>
      </c>
      <c r="D58">
        <v>14.7</v>
      </c>
      <c r="E58">
        <v>17.812999999999999</v>
      </c>
    </row>
    <row r="59" spans="1:23" x14ac:dyDescent="0.35">
      <c r="A59" s="273"/>
      <c r="B59" t="s">
        <v>239</v>
      </c>
      <c r="C59" s="19">
        <v>168.75899999999999</v>
      </c>
      <c r="D59">
        <v>117.715</v>
      </c>
      <c r="E59">
        <v>94.608000000000004</v>
      </c>
    </row>
    <row r="60" spans="1:23" x14ac:dyDescent="0.35">
      <c r="A60" s="273"/>
      <c r="B60" t="s">
        <v>240</v>
      </c>
      <c r="C60" s="19">
        <v>23.628</v>
      </c>
      <c r="D60">
        <v>18.302</v>
      </c>
      <c r="E60">
        <v>19.619</v>
      </c>
    </row>
    <row r="61" spans="1:23" x14ac:dyDescent="0.35">
      <c r="A61" s="273"/>
      <c r="B61" t="s">
        <v>241</v>
      </c>
      <c r="C61" s="19">
        <v>12.122</v>
      </c>
      <c r="D61">
        <v>13.096</v>
      </c>
      <c r="E61">
        <v>11.112</v>
      </c>
    </row>
    <row r="62" spans="1:23" x14ac:dyDescent="0.35">
      <c r="A62" s="273" t="s">
        <v>242</v>
      </c>
      <c r="B62" t="s">
        <v>243</v>
      </c>
      <c r="C62" s="19">
        <v>6.298</v>
      </c>
      <c r="D62">
        <v>5.3550000000000004</v>
      </c>
      <c r="E62">
        <v>6.6239999999999997</v>
      </c>
    </row>
    <row r="63" spans="1:23" x14ac:dyDescent="0.35">
      <c r="A63" s="273"/>
      <c r="B63" t="s">
        <v>244</v>
      </c>
      <c r="C63" s="19">
        <v>4.5270000000000001</v>
      </c>
      <c r="D63">
        <v>3.637</v>
      </c>
      <c r="E63">
        <v>3.8140000000000001</v>
      </c>
    </row>
    <row r="64" spans="1:23" x14ac:dyDescent="0.35">
      <c r="A64" s="273"/>
      <c r="B64" t="s">
        <v>245</v>
      </c>
      <c r="C64" s="19">
        <v>49.343000000000004</v>
      </c>
      <c r="D64">
        <v>27.355</v>
      </c>
      <c r="E64">
        <v>19.361000000000001</v>
      </c>
    </row>
    <row r="65" spans="1:15" x14ac:dyDescent="0.35">
      <c r="A65" s="273"/>
      <c r="B65" t="s">
        <v>246</v>
      </c>
      <c r="C65" s="19">
        <v>7.585</v>
      </c>
      <c r="D65">
        <v>10.426</v>
      </c>
      <c r="E65">
        <v>11.426</v>
      </c>
    </row>
    <row r="66" spans="1:15" ht="15.5" x14ac:dyDescent="0.35">
      <c r="A66" s="273"/>
      <c r="B66" t="s">
        <v>247</v>
      </c>
      <c r="C66" s="19">
        <v>31.556999999999999</v>
      </c>
      <c r="D66">
        <v>33.482999999999997</v>
      </c>
      <c r="E66">
        <v>27.891999999999999</v>
      </c>
      <c r="L66" s="4"/>
      <c r="M66" s="76" t="s">
        <v>72</v>
      </c>
      <c r="N66" s="4"/>
    </row>
    <row r="67" spans="1:15" ht="15.5" x14ac:dyDescent="0.35">
      <c r="A67" s="273"/>
      <c r="B67" t="s">
        <v>248</v>
      </c>
      <c r="C67" s="19">
        <v>30.077000000000002</v>
      </c>
      <c r="D67">
        <v>26.949000000000002</v>
      </c>
      <c r="E67">
        <v>19.542000000000002</v>
      </c>
      <c r="L67" t="s">
        <v>1</v>
      </c>
      <c r="M67" s="233">
        <v>155.82854689344117</v>
      </c>
      <c r="N67" s="4">
        <v>100</v>
      </c>
    </row>
    <row r="68" spans="1:15" ht="15.5" x14ac:dyDescent="0.35">
      <c r="A68" s="273"/>
      <c r="B68" t="s">
        <v>249</v>
      </c>
      <c r="C68" s="19">
        <v>15.76</v>
      </c>
      <c r="D68">
        <v>15.978999999999999</v>
      </c>
      <c r="E68">
        <v>15.536</v>
      </c>
      <c r="L68" t="s">
        <v>2</v>
      </c>
      <c r="M68" s="233">
        <v>148.4093748885503</v>
      </c>
      <c r="N68" s="4">
        <v>100</v>
      </c>
    </row>
    <row r="69" spans="1:15" ht="15.5" x14ac:dyDescent="0.35">
      <c r="A69" s="273"/>
      <c r="B69" t="s">
        <v>250</v>
      </c>
      <c r="C69" s="19">
        <v>129.024</v>
      </c>
      <c r="D69">
        <v>104.845</v>
      </c>
      <c r="E69">
        <v>86.430999999999997</v>
      </c>
      <c r="L69" t="s">
        <v>7</v>
      </c>
      <c r="M69" s="233">
        <v>141.22439066028593</v>
      </c>
      <c r="N69" s="4">
        <v>100</v>
      </c>
    </row>
    <row r="70" spans="1:15" ht="15.5" x14ac:dyDescent="0.35">
      <c r="A70" s="273"/>
      <c r="B70" t="s">
        <v>251</v>
      </c>
      <c r="C70" s="19">
        <v>1.534</v>
      </c>
      <c r="D70">
        <v>1.5169999999999999</v>
      </c>
      <c r="E70">
        <v>1.4530000000000001</v>
      </c>
      <c r="L70" t="s">
        <v>4</v>
      </c>
      <c r="M70" s="233">
        <v>118.08710789426438</v>
      </c>
      <c r="N70" s="4">
        <v>100</v>
      </c>
    </row>
    <row r="71" spans="1:15" ht="15.5" x14ac:dyDescent="0.35">
      <c r="A71" s="273"/>
      <c r="B71" t="s">
        <v>252</v>
      </c>
      <c r="C71" s="19">
        <v>7.0270000000000001</v>
      </c>
      <c r="D71">
        <v>7.4989999999999997</v>
      </c>
      <c r="E71">
        <v>8.5239999999999991</v>
      </c>
      <c r="L71" t="s">
        <v>5</v>
      </c>
      <c r="M71" s="233">
        <v>97.507464721958698</v>
      </c>
      <c r="N71" s="4">
        <v>100</v>
      </c>
    </row>
    <row r="72" spans="1:15" ht="15.5" x14ac:dyDescent="0.35">
      <c r="A72" s="273"/>
      <c r="B72" t="s">
        <v>253</v>
      </c>
      <c r="C72" s="19">
        <v>113.702</v>
      </c>
      <c r="D72">
        <v>112.97499999999999</v>
      </c>
      <c r="E72">
        <v>105.00700000000001</v>
      </c>
      <c r="L72" t="s">
        <v>3</v>
      </c>
      <c r="M72" s="233">
        <v>87.380240992088574</v>
      </c>
      <c r="N72" s="4">
        <v>100</v>
      </c>
    </row>
    <row r="73" spans="1:15" ht="15.5" x14ac:dyDescent="0.35">
      <c r="A73" s="273" t="s">
        <v>254</v>
      </c>
      <c r="B73" t="s">
        <v>255</v>
      </c>
      <c r="C73" s="19">
        <v>18.297000000000001</v>
      </c>
      <c r="D73">
        <v>17.201000000000001</v>
      </c>
      <c r="E73">
        <v>19.395</v>
      </c>
      <c r="L73" t="s">
        <v>6</v>
      </c>
      <c r="M73" s="233">
        <v>63.582952651175731</v>
      </c>
      <c r="N73" s="4">
        <v>100</v>
      </c>
    </row>
    <row r="74" spans="1:15" ht="15.5" x14ac:dyDescent="0.35">
      <c r="A74" s="273"/>
      <c r="B74" t="s">
        <v>256</v>
      </c>
      <c r="C74" s="19">
        <v>2.7109999999999999</v>
      </c>
      <c r="D74">
        <v>3.0630000000000002</v>
      </c>
      <c r="E74">
        <v>3.052</v>
      </c>
      <c r="L74" t="s">
        <v>8</v>
      </c>
      <c r="M74" s="233">
        <v>-27.038330787885556</v>
      </c>
      <c r="N74" s="4">
        <v>100</v>
      </c>
    </row>
    <row r="75" spans="1:15" x14ac:dyDescent="0.35">
      <c r="A75" s="273"/>
      <c r="B75" t="s">
        <v>257</v>
      </c>
      <c r="C75" s="19">
        <v>26.925000000000001</v>
      </c>
      <c r="D75">
        <v>28.219000000000001</v>
      </c>
      <c r="E75">
        <v>23.222000000000001</v>
      </c>
    </row>
    <row r="76" spans="1:15" x14ac:dyDescent="0.35">
      <c r="A76" s="273"/>
      <c r="B76" t="s">
        <v>258</v>
      </c>
      <c r="C76" s="19">
        <v>42.277000000000001</v>
      </c>
      <c r="D76">
        <v>45.807000000000002</v>
      </c>
      <c r="E76">
        <v>41.704000000000001</v>
      </c>
    </row>
    <row r="77" spans="1:15" x14ac:dyDescent="0.35">
      <c r="A77" s="273"/>
      <c r="B77" t="s">
        <v>259</v>
      </c>
      <c r="C77" s="19">
        <v>3.8180000000000001</v>
      </c>
      <c r="D77">
        <v>5.1390000000000002</v>
      </c>
      <c r="E77">
        <v>5.1360000000000001</v>
      </c>
    </row>
    <row r="78" spans="1:15" x14ac:dyDescent="0.35">
      <c r="A78" s="273"/>
      <c r="B78" t="s">
        <v>260</v>
      </c>
      <c r="C78" s="19">
        <v>26.305</v>
      </c>
      <c r="D78">
        <v>17.584</v>
      </c>
      <c r="E78">
        <v>16.611999999999998</v>
      </c>
    </row>
    <row r="79" spans="1:15" x14ac:dyDescent="0.35">
      <c r="A79" s="273"/>
      <c r="B79" t="s">
        <v>261</v>
      </c>
      <c r="C79" s="19">
        <v>5.8849999999999998</v>
      </c>
      <c r="D79">
        <v>6.181</v>
      </c>
      <c r="E79">
        <v>5.5709999999999997</v>
      </c>
      <c r="O79" s="50"/>
    </row>
    <row r="80" spans="1:15" x14ac:dyDescent="0.35">
      <c r="A80" s="273"/>
      <c r="B80" t="s">
        <v>262</v>
      </c>
      <c r="C80" s="19">
        <v>23.145</v>
      </c>
      <c r="D80">
        <v>18.908999999999999</v>
      </c>
      <c r="E80">
        <v>14.976000000000001</v>
      </c>
    </row>
    <row r="81" spans="1:5" x14ac:dyDescent="0.35">
      <c r="A81" s="273"/>
      <c r="B81" t="s">
        <v>263</v>
      </c>
      <c r="C81" s="19">
        <v>19.259</v>
      </c>
      <c r="D81">
        <v>16.966000000000001</v>
      </c>
      <c r="E81">
        <v>16.98</v>
      </c>
    </row>
    <row r="82" spans="1:5" x14ac:dyDescent="0.35">
      <c r="A82" s="273"/>
      <c r="B82" t="s">
        <v>264</v>
      </c>
      <c r="C82" s="19">
        <v>20.04</v>
      </c>
      <c r="D82">
        <v>14.493</v>
      </c>
      <c r="E82">
        <v>14.742000000000001</v>
      </c>
    </row>
    <row r="83" spans="1:5" x14ac:dyDescent="0.35">
      <c r="A83" s="273"/>
      <c r="B83" t="s">
        <v>265</v>
      </c>
      <c r="C83" s="19">
        <v>53.593000000000004</v>
      </c>
      <c r="D83">
        <v>59.212000000000003</v>
      </c>
      <c r="E83">
        <v>57.249000000000002</v>
      </c>
    </row>
    <row r="84" spans="1:5" x14ac:dyDescent="0.35">
      <c r="A84" s="273"/>
      <c r="B84" t="s">
        <v>266</v>
      </c>
      <c r="C84" s="19">
        <v>54.588000000000001</v>
      </c>
      <c r="D84">
        <v>29.83</v>
      </c>
      <c r="E84">
        <v>53.658000000000001</v>
      </c>
    </row>
    <row r="85" spans="1:5" x14ac:dyDescent="0.35">
      <c r="A85" s="273"/>
      <c r="B85" t="s">
        <v>267</v>
      </c>
      <c r="C85" s="19">
        <v>202.577</v>
      </c>
      <c r="D85">
        <v>149.113</v>
      </c>
      <c r="E85" s="196">
        <v>41.558999999999997</v>
      </c>
    </row>
    <row r="86" spans="1:5" x14ac:dyDescent="0.35">
      <c r="A86" s="273" t="s">
        <v>268</v>
      </c>
      <c r="B86" t="s">
        <v>269</v>
      </c>
      <c r="C86" s="19">
        <v>8.7349999999999994</v>
      </c>
      <c r="D86">
        <v>7.609</v>
      </c>
      <c r="E86">
        <v>7.4359999999999999</v>
      </c>
    </row>
    <row r="87" spans="1:5" x14ac:dyDescent="0.35">
      <c r="A87" s="273"/>
      <c r="B87" t="s">
        <v>270</v>
      </c>
      <c r="C87" s="19">
        <v>5.1349999999999998</v>
      </c>
      <c r="D87">
        <v>5.234</v>
      </c>
      <c r="E87">
        <v>8.8559999999999999</v>
      </c>
    </row>
    <row r="88" spans="1:5" x14ac:dyDescent="0.35">
      <c r="A88" s="273"/>
      <c r="B88" t="s">
        <v>271</v>
      </c>
      <c r="C88" s="19">
        <v>5.6360000000000001</v>
      </c>
      <c r="D88">
        <v>5.4960000000000004</v>
      </c>
      <c r="E88">
        <v>6.8369999999999997</v>
      </c>
    </row>
    <row r="89" spans="1:5" x14ac:dyDescent="0.35">
      <c r="A89" s="273"/>
      <c r="B89" t="s">
        <v>272</v>
      </c>
      <c r="C89" s="19">
        <v>1.7410000000000001</v>
      </c>
      <c r="D89">
        <v>1.8939999999999999</v>
      </c>
      <c r="E89">
        <v>1.7050000000000001</v>
      </c>
    </row>
    <row r="90" spans="1:5" x14ac:dyDescent="0.35">
      <c r="A90" s="273"/>
      <c r="B90" t="s">
        <v>273</v>
      </c>
      <c r="C90" s="19">
        <v>7.516</v>
      </c>
      <c r="D90">
        <v>6.14</v>
      </c>
      <c r="E90">
        <v>3.9380000000000002</v>
      </c>
    </row>
    <row r="91" spans="1:5" x14ac:dyDescent="0.35">
      <c r="A91" s="273"/>
      <c r="B91" t="s">
        <v>274</v>
      </c>
      <c r="C91" s="19">
        <v>13.522</v>
      </c>
      <c r="D91">
        <v>15.691000000000001</v>
      </c>
      <c r="E91">
        <v>16.844000000000001</v>
      </c>
    </row>
    <row r="92" spans="1:5" x14ac:dyDescent="0.35">
      <c r="A92" s="273"/>
      <c r="B92" t="s">
        <v>275</v>
      </c>
      <c r="C92" s="19">
        <v>26.954000000000001</v>
      </c>
      <c r="D92">
        <v>29.666</v>
      </c>
      <c r="E92">
        <v>28.876000000000001</v>
      </c>
    </row>
    <row r="93" spans="1:5" x14ac:dyDescent="0.35">
      <c r="A93" s="273"/>
      <c r="B93" t="s">
        <v>276</v>
      </c>
      <c r="C93" s="19">
        <v>3.101</v>
      </c>
      <c r="D93">
        <v>2.89</v>
      </c>
      <c r="E93">
        <v>2.5289999999999999</v>
      </c>
    </row>
    <row r="94" spans="1:5" x14ac:dyDescent="0.35">
      <c r="A94" s="273"/>
      <c r="B94" t="s">
        <v>277</v>
      </c>
      <c r="C94" s="19">
        <v>17.126999999999999</v>
      </c>
      <c r="D94">
        <v>19.658999999999999</v>
      </c>
      <c r="E94">
        <v>13.207000000000001</v>
      </c>
    </row>
    <row r="95" spans="1:5" x14ac:dyDescent="0.35">
      <c r="A95" s="273"/>
      <c r="B95" t="s">
        <v>278</v>
      </c>
      <c r="C95" s="19">
        <v>3.5670000000000002</v>
      </c>
      <c r="D95">
        <v>3.6320000000000001</v>
      </c>
      <c r="E95">
        <v>3.8519999999999999</v>
      </c>
    </row>
    <row r="96" spans="1:5" x14ac:dyDescent="0.35">
      <c r="A96" s="273"/>
      <c r="B96" t="s">
        <v>279</v>
      </c>
      <c r="C96" s="19">
        <v>0.54900000000000004</v>
      </c>
      <c r="D96">
        <v>0.61199999999999999</v>
      </c>
      <c r="E96">
        <v>0.51600000000000001</v>
      </c>
    </row>
    <row r="97" spans="1:5" x14ac:dyDescent="0.35">
      <c r="A97" s="273"/>
      <c r="B97" t="s">
        <v>280</v>
      </c>
      <c r="C97" s="19">
        <v>2.4649999999999999</v>
      </c>
      <c r="D97">
        <v>2.27</v>
      </c>
      <c r="E97">
        <v>2.7559999999999998</v>
      </c>
    </row>
    <row r="98" spans="1:5" x14ac:dyDescent="0.35">
      <c r="A98" s="273"/>
      <c r="B98" t="s">
        <v>281</v>
      </c>
      <c r="C98" s="19">
        <v>73.108999999999995</v>
      </c>
      <c r="D98">
        <v>65.102000000000004</v>
      </c>
      <c r="E98">
        <v>44.722999999999999</v>
      </c>
    </row>
    <row r="99" spans="1:5" x14ac:dyDescent="0.35">
      <c r="A99" s="273" t="s">
        <v>282</v>
      </c>
      <c r="B99" t="s">
        <v>283</v>
      </c>
      <c r="C99" s="19">
        <v>6.3920000000000003</v>
      </c>
      <c r="D99">
        <v>6.1509999999999998</v>
      </c>
      <c r="E99">
        <v>6.1070000000000002</v>
      </c>
    </row>
    <row r="100" spans="1:5" x14ac:dyDescent="0.35">
      <c r="A100" s="273"/>
      <c r="B100" t="s">
        <v>284</v>
      </c>
      <c r="C100" s="19">
        <v>505.3</v>
      </c>
      <c r="D100">
        <v>439.91399999999999</v>
      </c>
      <c r="E100" s="196">
        <v>527.41899999999998</v>
      </c>
    </row>
    <row r="101" spans="1:5" x14ac:dyDescent="0.35">
      <c r="A101" s="273"/>
      <c r="B101" t="s">
        <v>285</v>
      </c>
      <c r="C101" s="19">
        <v>80.188000000000002</v>
      </c>
      <c r="D101">
        <v>81.114999999999995</v>
      </c>
      <c r="E101">
        <v>102.027</v>
      </c>
    </row>
    <row r="102" spans="1:5" x14ac:dyDescent="0.35">
      <c r="A102" s="273"/>
      <c r="B102" t="s">
        <v>286</v>
      </c>
      <c r="C102" s="19">
        <v>51.771000000000001</v>
      </c>
      <c r="D102">
        <v>47.24</v>
      </c>
      <c r="E102">
        <v>79.146000000000001</v>
      </c>
    </row>
    <row r="103" spans="1:5" x14ac:dyDescent="0.35">
      <c r="A103" s="273"/>
      <c r="B103" t="s">
        <v>287</v>
      </c>
      <c r="C103" s="19">
        <v>18.521999999999998</v>
      </c>
      <c r="D103">
        <v>11.879</v>
      </c>
      <c r="E103">
        <v>9.8040000000000003</v>
      </c>
    </row>
    <row r="104" spans="1:5" x14ac:dyDescent="0.35">
      <c r="A104" s="273"/>
      <c r="B104" t="s">
        <v>288</v>
      </c>
      <c r="C104" s="19">
        <v>0.77400000000000002</v>
      </c>
      <c r="D104">
        <v>0.67400000000000004</v>
      </c>
      <c r="E104">
        <v>0.35199999999999998</v>
      </c>
    </row>
    <row r="105" spans="1:5" x14ac:dyDescent="0.35">
      <c r="A105" s="273"/>
      <c r="B105" t="s">
        <v>289</v>
      </c>
      <c r="C105" s="19">
        <v>12.346</v>
      </c>
      <c r="D105">
        <v>11.076000000000001</v>
      </c>
      <c r="E105">
        <v>16.891999999999999</v>
      </c>
    </row>
    <row r="106" spans="1:5" x14ac:dyDescent="0.35">
      <c r="A106" s="273"/>
      <c r="B106" t="s">
        <v>290</v>
      </c>
      <c r="C106" s="19">
        <v>10.78</v>
      </c>
      <c r="D106">
        <v>9.6010000000000009</v>
      </c>
      <c r="E106">
        <v>9.1940000000000008</v>
      </c>
    </row>
    <row r="107" spans="1:5" x14ac:dyDescent="0.35">
      <c r="B107" s="3" t="s">
        <v>92</v>
      </c>
      <c r="C107" s="20">
        <f>SUM(C35:C106)</f>
        <v>2913.7150000000015</v>
      </c>
      <c r="D107" s="20">
        <f>SUM(D35:D106)</f>
        <v>2510.6230000000005</v>
      </c>
      <c r="E107" s="20">
        <f>SUM(E35:E106)</f>
        <v>2408.89</v>
      </c>
    </row>
    <row r="108" spans="1:5" x14ac:dyDescent="0.35">
      <c r="C108" s="19"/>
      <c r="D108" s="19"/>
    </row>
    <row r="110" spans="1:5" x14ac:dyDescent="0.35">
      <c r="E110" s="196" t="s">
        <v>291</v>
      </c>
    </row>
  </sheetData>
  <sortState xmlns:xlrd2="http://schemas.microsoft.com/office/spreadsheetml/2017/richdata2" ref="W47:X55">
    <sortCondition descending="1" ref="X47:X55"/>
  </sortState>
  <mergeCells count="14">
    <mergeCell ref="A99:A106"/>
    <mergeCell ref="B17:D17"/>
    <mergeCell ref="E17:G17"/>
    <mergeCell ref="A46:A54"/>
    <mergeCell ref="A33:A34"/>
    <mergeCell ref="B33:B34"/>
    <mergeCell ref="A35:A38"/>
    <mergeCell ref="A39:A45"/>
    <mergeCell ref="C33:E33"/>
    <mergeCell ref="H17:J17"/>
    <mergeCell ref="A55:A61"/>
    <mergeCell ref="A62:A72"/>
    <mergeCell ref="A73:A85"/>
    <mergeCell ref="A86:A9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0.79998168889431442"/>
  </sheetPr>
  <dimension ref="A1:T36"/>
  <sheetViews>
    <sheetView zoomScale="70" zoomScaleNormal="70" workbookViewId="0"/>
  </sheetViews>
  <sheetFormatPr defaultColWidth="8.7265625" defaultRowHeight="15.5" x14ac:dyDescent="0.35"/>
  <cols>
    <col min="1" max="1" width="19.453125" style="4" customWidth="1"/>
    <col min="2" max="2" width="9" style="4" bestFit="1" customWidth="1"/>
    <col min="3" max="13" width="8.7265625" style="4"/>
    <col min="14" max="16" width="13.6328125" style="4" customWidth="1"/>
    <col min="17" max="17" width="11.1796875" style="4" bestFit="1" customWidth="1"/>
    <col min="18" max="16384" width="8.7265625" style="4"/>
  </cols>
  <sheetData>
    <row r="1" spans="1:20" ht="26" x14ac:dyDescent="0.6">
      <c r="A1" s="26" t="s">
        <v>32</v>
      </c>
      <c r="B1" s="5" t="s">
        <v>73</v>
      </c>
      <c r="Q1" s="243"/>
      <c r="R1" s="5"/>
      <c r="S1" s="5"/>
    </row>
    <row r="2" spans="1:20" x14ac:dyDescent="0.35">
      <c r="A2" s="26"/>
      <c r="B2" s="5"/>
      <c r="Q2" s="50"/>
      <c r="R2"/>
      <c r="S2"/>
    </row>
    <row r="3" spans="1:20" x14ac:dyDescent="0.35">
      <c r="J3" s="4" t="s">
        <v>74</v>
      </c>
      <c r="Q3"/>
      <c r="R3"/>
      <c r="S3"/>
    </row>
    <row r="4" spans="1:20" ht="36" customHeight="1" x14ac:dyDescent="0.55000000000000004">
      <c r="B4" s="55">
        <v>2021</v>
      </c>
      <c r="C4" s="55">
        <v>2022</v>
      </c>
      <c r="D4" s="55">
        <v>2023</v>
      </c>
      <c r="E4" s="122"/>
      <c r="F4" s="55">
        <v>2021</v>
      </c>
      <c r="G4" s="55">
        <v>2022</v>
      </c>
      <c r="H4" s="55">
        <v>2023</v>
      </c>
      <c r="I4" s="76"/>
      <c r="J4" s="55">
        <v>2021</v>
      </c>
      <c r="K4" s="55">
        <v>2022</v>
      </c>
      <c r="L4" s="55">
        <v>2023</v>
      </c>
      <c r="M4" s="76"/>
      <c r="N4" s="251" t="s">
        <v>58</v>
      </c>
      <c r="O4" s="251" t="s">
        <v>59</v>
      </c>
      <c r="P4" s="252" t="s">
        <v>292</v>
      </c>
      <c r="Q4" s="97"/>
      <c r="R4" s="136"/>
      <c r="S4" s="97"/>
      <c r="T4" s="203"/>
    </row>
    <row r="5" spans="1:20" x14ac:dyDescent="0.35">
      <c r="A5" s="5" t="s">
        <v>0</v>
      </c>
      <c r="B5" s="53">
        <v>39.497324847162609</v>
      </c>
      <c r="C5" s="53">
        <v>39.106577265973819</v>
      </c>
      <c r="D5" s="12">
        <v>39.799999999999997</v>
      </c>
      <c r="E5" s="53"/>
      <c r="F5" s="51">
        <f>B5/$B$5*100</f>
        <v>100</v>
      </c>
      <c r="G5" s="51">
        <f>C5/$C$5*100</f>
        <v>100</v>
      </c>
      <c r="H5" s="51">
        <f>D5/$D$5*100</f>
        <v>100</v>
      </c>
      <c r="I5" s="58"/>
      <c r="J5" s="51">
        <f>B5/$B$5*100</f>
        <v>100</v>
      </c>
      <c r="K5" s="51">
        <f>C5/$B$5*100</f>
        <v>99.010698616423227</v>
      </c>
      <c r="L5" s="51">
        <f>D5/$B$5*100</f>
        <v>100.76631810890639</v>
      </c>
      <c r="M5" s="38"/>
      <c r="N5" s="56">
        <f>K5-J5</f>
        <v>-0.98930138357677322</v>
      </c>
      <c r="O5" s="74">
        <f>L5-K5</f>
        <v>1.755619492483163</v>
      </c>
      <c r="P5" s="74">
        <f>L5-J5</f>
        <v>0.76631810890638974</v>
      </c>
    </row>
    <row r="6" spans="1:20" x14ac:dyDescent="0.35">
      <c r="B6" s="39"/>
      <c r="C6" s="39"/>
      <c r="E6" s="39"/>
      <c r="F6" s="51"/>
      <c r="G6" s="51"/>
      <c r="H6" s="51"/>
      <c r="I6" s="58"/>
      <c r="J6" s="51"/>
      <c r="K6" s="51"/>
      <c r="L6" s="51"/>
      <c r="M6" s="38"/>
      <c r="N6" s="74"/>
      <c r="O6" s="74"/>
      <c r="P6" s="74"/>
    </row>
    <row r="7" spans="1:20" x14ac:dyDescent="0.35">
      <c r="A7" s="4" t="s">
        <v>60</v>
      </c>
      <c r="B7" s="54">
        <v>54.69255782600888</v>
      </c>
      <c r="C7" s="54">
        <v>53.146184536460325</v>
      </c>
      <c r="D7" s="12">
        <v>56.9</v>
      </c>
      <c r="E7" s="54"/>
      <c r="F7" s="51">
        <f>B7/$B$5*100</f>
        <v>138.47154975088867</v>
      </c>
      <c r="G7" s="51">
        <f>C7/$C$5*100</f>
        <v>135.90088484348695</v>
      </c>
      <c r="H7" s="51">
        <f>D7/$D$5*100</f>
        <v>142.96482412060303</v>
      </c>
      <c r="I7" s="58"/>
      <c r="J7" s="51">
        <f>B7/$B$5*100</f>
        <v>138.47154975088867</v>
      </c>
      <c r="K7" s="51">
        <f>C7/$B$5*100</f>
        <v>134.55641550943727</v>
      </c>
      <c r="L7" s="51">
        <f>D7/$B$5*100</f>
        <v>144.06038945720536</v>
      </c>
      <c r="M7" s="38"/>
      <c r="N7" s="74">
        <f>K7-J7</f>
        <v>-3.9151342414513977</v>
      </c>
      <c r="O7" s="74">
        <f t="shared" ref="O7:O14" si="0">L7-K7</f>
        <v>9.5039739477680882</v>
      </c>
      <c r="P7" s="74">
        <f t="shared" ref="P7:P14" si="1">L7-J7</f>
        <v>5.5888397063166906</v>
      </c>
    </row>
    <row r="8" spans="1:20" x14ac:dyDescent="0.35">
      <c r="A8" s="4" t="s">
        <v>61</v>
      </c>
      <c r="B8" s="54">
        <v>34.787909210908758</v>
      </c>
      <c r="C8" s="54">
        <v>29.126025873349697</v>
      </c>
      <c r="D8" s="12">
        <v>34.1</v>
      </c>
      <c r="E8" s="54"/>
      <c r="F8" s="51">
        <f t="shared" ref="F8:F14" si="2">B8/$B$5*100</f>
        <v>88.076621253522276</v>
      </c>
      <c r="G8" s="51">
        <f t="shared" ref="G8:G14" si="3">C8/$C$5*100</f>
        <v>74.478586236929289</v>
      </c>
      <c r="H8" s="51">
        <f t="shared" ref="H8:H14" si="4">D8/$D$5*100</f>
        <v>85.678391959799001</v>
      </c>
      <c r="I8" s="58"/>
      <c r="J8" s="51">
        <f t="shared" ref="J8:J14" si="5">B8/$B$5*100</f>
        <v>88.076621253522276</v>
      </c>
      <c r="K8" s="51">
        <f>C8/$B$5*100</f>
        <v>73.741768552818925</v>
      </c>
      <c r="L8" s="51">
        <f t="shared" ref="L8:L14" si="6">D8/$B$5*100</f>
        <v>86.334960992806728</v>
      </c>
      <c r="M8" s="38"/>
      <c r="N8" s="74">
        <f t="shared" ref="N8:N14" si="7">K8-J8</f>
        <v>-14.334852700703351</v>
      </c>
      <c r="O8" s="74">
        <f t="shared" si="0"/>
        <v>12.593192439987803</v>
      </c>
      <c r="P8" s="74">
        <f t="shared" si="1"/>
        <v>-1.7416602607155482</v>
      </c>
    </row>
    <row r="9" spans="1:20" x14ac:dyDescent="0.35">
      <c r="A9" s="4" t="s">
        <v>62</v>
      </c>
      <c r="B9" s="54">
        <v>25.289146297958599</v>
      </c>
      <c r="C9" s="54">
        <v>31.286432286887916</v>
      </c>
      <c r="D9" s="12">
        <v>32.9</v>
      </c>
      <c r="E9" s="54"/>
      <c r="F9" s="51">
        <f t="shared" si="2"/>
        <v>64.027491471426345</v>
      </c>
      <c r="G9" s="51">
        <f t="shared" si="3"/>
        <v>80.002993036442177</v>
      </c>
      <c r="H9" s="51">
        <f t="shared" si="4"/>
        <v>82.663316582914575</v>
      </c>
      <c r="I9" s="58"/>
      <c r="J9" s="51">
        <f t="shared" si="5"/>
        <v>64.027491471426345</v>
      </c>
      <c r="K9" s="51">
        <f t="shared" ref="K9:K14" si="8">C9/$B$5*100</f>
        <v>79.211522319429832</v>
      </c>
      <c r="L9" s="51">
        <f t="shared" si="6"/>
        <v>83.296780547312068</v>
      </c>
      <c r="M9" s="38"/>
      <c r="N9" s="74">
        <f t="shared" si="7"/>
        <v>15.184030848003488</v>
      </c>
      <c r="O9" s="74">
        <f t="shared" si="0"/>
        <v>4.0852582278822354</v>
      </c>
      <c r="P9" s="74">
        <f t="shared" si="1"/>
        <v>19.269289075885723</v>
      </c>
    </row>
    <row r="10" spans="1:20" x14ac:dyDescent="0.35">
      <c r="A10" s="4" t="s">
        <v>63</v>
      </c>
      <c r="B10" s="54">
        <v>44.980363558673353</v>
      </c>
      <c r="C10" s="54">
        <v>45.650073629939222</v>
      </c>
      <c r="D10" s="12">
        <v>44.9</v>
      </c>
      <c r="E10" s="54"/>
      <c r="F10" s="51">
        <f t="shared" si="2"/>
        <v>113.88205082933518</v>
      </c>
      <c r="G10" s="51">
        <f t="shared" si="3"/>
        <v>116.73247014040993</v>
      </c>
      <c r="H10" s="51">
        <f>D10/$D$5*100</f>
        <v>112.81407035175879</v>
      </c>
      <c r="I10" s="58"/>
      <c r="J10" s="51">
        <f t="shared" si="5"/>
        <v>113.88205082933518</v>
      </c>
      <c r="K10" s="51">
        <f>C10/$B$5*100</f>
        <v>115.57763419822751</v>
      </c>
      <c r="L10" s="51">
        <f>D10/$B$5*100</f>
        <v>113.67858500225871</v>
      </c>
      <c r="M10" s="38"/>
      <c r="N10" s="74">
        <f t="shared" si="7"/>
        <v>1.6955833688923292</v>
      </c>
      <c r="O10" s="74">
        <f t="shared" si="0"/>
        <v>-1.8990491959688001</v>
      </c>
      <c r="P10" s="74">
        <f t="shared" si="1"/>
        <v>-0.20346582707647087</v>
      </c>
    </row>
    <row r="11" spans="1:20" x14ac:dyDescent="0.35">
      <c r="A11" s="4" t="s">
        <v>64</v>
      </c>
      <c r="B11" s="54">
        <v>35.660925794212787</v>
      </c>
      <c r="C11" s="54">
        <v>33.115304041621499</v>
      </c>
      <c r="D11" s="12">
        <v>34.9</v>
      </c>
      <c r="E11" s="54"/>
      <c r="F11" s="51">
        <f t="shared" si="2"/>
        <v>90.286939513511328</v>
      </c>
      <c r="G11" s="51">
        <f t="shared" si="3"/>
        <v>84.679627716831007</v>
      </c>
      <c r="H11" s="51">
        <f t="shared" si="4"/>
        <v>87.688442211055289</v>
      </c>
      <c r="I11" s="58"/>
      <c r="J11" s="51">
        <f t="shared" si="5"/>
        <v>90.286939513511328</v>
      </c>
      <c r="K11" s="51">
        <f t="shared" si="8"/>
        <v>83.84189098822074</v>
      </c>
      <c r="L11" s="51">
        <f t="shared" si="6"/>
        <v>88.360414623136506</v>
      </c>
      <c r="M11" s="38"/>
      <c r="N11" s="74">
        <f t="shared" si="7"/>
        <v>-6.4450485252905878</v>
      </c>
      <c r="O11" s="74">
        <f t="shared" si="0"/>
        <v>4.5185236349157663</v>
      </c>
      <c r="P11" s="74">
        <f t="shared" si="1"/>
        <v>-1.9265248903748216</v>
      </c>
    </row>
    <row r="12" spans="1:20" x14ac:dyDescent="0.35">
      <c r="A12" s="4" t="s">
        <v>65</v>
      </c>
      <c r="B12" s="54">
        <v>34.194412887125374</v>
      </c>
      <c r="C12" s="54">
        <v>37.03608343466037</v>
      </c>
      <c r="D12" s="12">
        <v>44.7</v>
      </c>
      <c r="E12" s="54"/>
      <c r="F12" s="51">
        <f t="shared" si="2"/>
        <v>86.573997149029239</v>
      </c>
      <c r="G12" s="51">
        <f t="shared" si="3"/>
        <v>94.70550997794696</v>
      </c>
      <c r="H12" s="51">
        <f t="shared" si="4"/>
        <v>112.31155778894475</v>
      </c>
      <c r="I12" s="58"/>
      <c r="J12" s="51">
        <f t="shared" si="5"/>
        <v>86.573997149029239</v>
      </c>
      <c r="K12" s="51">
        <f t="shared" si="8"/>
        <v>93.768587057411693</v>
      </c>
      <c r="L12" s="51">
        <f t="shared" si="6"/>
        <v>113.17222159467629</v>
      </c>
      <c r="M12" s="38"/>
      <c r="N12" s="74">
        <f t="shared" si="7"/>
        <v>7.1945899083824543</v>
      </c>
      <c r="O12" s="74">
        <f t="shared" si="0"/>
        <v>19.403634537264594</v>
      </c>
      <c r="P12" s="74">
        <f t="shared" si="1"/>
        <v>26.598224445647048</v>
      </c>
    </row>
    <row r="13" spans="1:20" x14ac:dyDescent="0.35">
      <c r="A13" s="4" t="s">
        <v>66</v>
      </c>
      <c r="B13" s="54">
        <v>37.617535723515402</v>
      </c>
      <c r="C13" s="54">
        <v>35.865274967971835</v>
      </c>
      <c r="D13" s="12">
        <v>32.4</v>
      </c>
      <c r="E13" s="54"/>
      <c r="F13" s="51">
        <f t="shared" si="2"/>
        <v>95.240717869067907</v>
      </c>
      <c r="G13" s="51">
        <f t="shared" si="3"/>
        <v>91.711618544478952</v>
      </c>
      <c r="H13" s="51">
        <f t="shared" si="4"/>
        <v>81.4070351758794</v>
      </c>
      <c r="I13" s="58"/>
      <c r="J13" s="51">
        <f t="shared" si="5"/>
        <v>95.240717869067907</v>
      </c>
      <c r="K13" s="51">
        <f t="shared" si="8"/>
        <v>90.804314233317768</v>
      </c>
      <c r="L13" s="51">
        <f t="shared" si="6"/>
        <v>82.030872028355944</v>
      </c>
      <c r="M13" s="38"/>
      <c r="N13" s="74">
        <f t="shared" si="7"/>
        <v>-4.4364036357501391</v>
      </c>
      <c r="O13" s="74">
        <f t="shared" si="0"/>
        <v>-8.7734422049618246</v>
      </c>
      <c r="P13" s="74">
        <f t="shared" si="1"/>
        <v>-13.209845840711964</v>
      </c>
    </row>
    <row r="14" spans="1:20" x14ac:dyDescent="0.35">
      <c r="A14" s="4" t="s">
        <v>67</v>
      </c>
      <c r="B14" s="54">
        <v>45.555923109511085</v>
      </c>
      <c r="C14" s="54">
        <v>44.408559190115376</v>
      </c>
      <c r="D14" s="12">
        <v>38.200000000000003</v>
      </c>
      <c r="E14" s="54"/>
      <c r="F14" s="51">
        <f t="shared" si="2"/>
        <v>115.33926230647924</v>
      </c>
      <c r="G14" s="51">
        <f t="shared" si="3"/>
        <v>113.55777543015699</v>
      </c>
      <c r="H14" s="51">
        <f t="shared" si="4"/>
        <v>95.979899497487452</v>
      </c>
      <c r="I14" s="58"/>
      <c r="J14" s="51">
        <f t="shared" si="5"/>
        <v>115.33926230647924</v>
      </c>
      <c r="K14" s="51">
        <f t="shared" si="8"/>
        <v>112.43434678666743</v>
      </c>
      <c r="L14" s="51">
        <f t="shared" si="6"/>
        <v>96.715410848246847</v>
      </c>
      <c r="M14" s="38"/>
      <c r="N14" s="74">
        <f t="shared" si="7"/>
        <v>-2.9049155198118086</v>
      </c>
      <c r="O14" s="74">
        <f t="shared" si="0"/>
        <v>-15.718935938420586</v>
      </c>
      <c r="P14" s="74">
        <f t="shared" si="1"/>
        <v>-18.623851458232394</v>
      </c>
    </row>
    <row r="16" spans="1:20" x14ac:dyDescent="0.35">
      <c r="B16" s="76" t="s">
        <v>71</v>
      </c>
    </row>
    <row r="17" spans="1:17" x14ac:dyDescent="0.35">
      <c r="A17" s="4" t="s">
        <v>1</v>
      </c>
      <c r="B17" s="73">
        <v>135.90088484348695</v>
      </c>
      <c r="C17" s="4">
        <v>100</v>
      </c>
    </row>
    <row r="18" spans="1:17" x14ac:dyDescent="0.35">
      <c r="A18" s="4" t="s">
        <v>4</v>
      </c>
      <c r="B18" s="73">
        <v>116.73247014040993</v>
      </c>
      <c r="C18" s="4">
        <v>100</v>
      </c>
    </row>
    <row r="19" spans="1:17" x14ac:dyDescent="0.35">
      <c r="A19" s="4" t="s">
        <v>8</v>
      </c>
      <c r="B19" s="73">
        <v>113.55777543015699</v>
      </c>
      <c r="C19" s="4">
        <v>100</v>
      </c>
    </row>
    <row r="20" spans="1:17" x14ac:dyDescent="0.35">
      <c r="A20" s="4" t="s">
        <v>6</v>
      </c>
      <c r="B20" s="73">
        <v>94.70550997794696</v>
      </c>
      <c r="C20" s="4">
        <v>100</v>
      </c>
    </row>
    <row r="21" spans="1:17" x14ac:dyDescent="0.35">
      <c r="A21" s="4" t="s">
        <v>7</v>
      </c>
      <c r="B21" s="73">
        <v>91.711618544478952</v>
      </c>
      <c r="C21" s="4">
        <v>100</v>
      </c>
      <c r="Q21" s="4" t="s">
        <v>75</v>
      </c>
    </row>
    <row r="22" spans="1:17" x14ac:dyDescent="0.35">
      <c r="A22" s="4" t="s">
        <v>5</v>
      </c>
      <c r="B22" s="73">
        <v>84.679627716831007</v>
      </c>
      <c r="C22" s="4">
        <v>100</v>
      </c>
    </row>
    <row r="23" spans="1:17" x14ac:dyDescent="0.35">
      <c r="A23" s="4" t="s">
        <v>3</v>
      </c>
      <c r="B23" s="73">
        <v>80.002993036442177</v>
      </c>
      <c r="C23" s="4">
        <v>100</v>
      </c>
    </row>
    <row r="24" spans="1:17" x14ac:dyDescent="0.35">
      <c r="A24" s="4" t="s">
        <v>2</v>
      </c>
      <c r="B24" s="73">
        <v>74.478586236929289</v>
      </c>
      <c r="C24" s="4">
        <v>100</v>
      </c>
    </row>
    <row r="28" spans="1:17" x14ac:dyDescent="0.35">
      <c r="B28" s="76" t="s">
        <v>72</v>
      </c>
    </row>
    <row r="29" spans="1:17" x14ac:dyDescent="0.35">
      <c r="A29" s="4" t="s">
        <v>1</v>
      </c>
      <c r="B29" s="73">
        <v>142.96482412060303</v>
      </c>
      <c r="C29" s="4">
        <v>100</v>
      </c>
    </row>
    <row r="30" spans="1:17" x14ac:dyDescent="0.35">
      <c r="A30" s="4" t="s">
        <v>4</v>
      </c>
      <c r="B30" s="73">
        <v>112.81407035175879</v>
      </c>
      <c r="C30" s="4">
        <v>100</v>
      </c>
    </row>
    <row r="31" spans="1:17" x14ac:dyDescent="0.35">
      <c r="A31" s="4" t="s">
        <v>6</v>
      </c>
      <c r="B31" s="73">
        <v>112.31155778894475</v>
      </c>
      <c r="C31" s="4">
        <v>100</v>
      </c>
    </row>
    <row r="32" spans="1:17" x14ac:dyDescent="0.35">
      <c r="A32" s="4" t="s">
        <v>8</v>
      </c>
      <c r="B32" s="73">
        <v>95.979899497487452</v>
      </c>
      <c r="C32" s="4">
        <v>100</v>
      </c>
    </row>
    <row r="33" spans="1:3" x14ac:dyDescent="0.35">
      <c r="A33" s="4" t="s">
        <v>5</v>
      </c>
      <c r="B33" s="73">
        <v>87.688442211055289</v>
      </c>
      <c r="C33" s="4">
        <v>100</v>
      </c>
    </row>
    <row r="34" spans="1:3" x14ac:dyDescent="0.35">
      <c r="A34" s="4" t="s">
        <v>2</v>
      </c>
      <c r="B34" s="73">
        <v>85.678391959799001</v>
      </c>
      <c r="C34" s="4">
        <v>100</v>
      </c>
    </row>
    <row r="35" spans="1:3" x14ac:dyDescent="0.35">
      <c r="A35" s="4" t="s">
        <v>3</v>
      </c>
      <c r="B35" s="73">
        <v>82.663316582914575</v>
      </c>
      <c r="C35" s="4">
        <v>100</v>
      </c>
    </row>
    <row r="36" spans="1:3" x14ac:dyDescent="0.35">
      <c r="A36" s="4" t="s">
        <v>7</v>
      </c>
      <c r="B36" s="73">
        <v>81.4070351758794</v>
      </c>
      <c r="C36" s="4">
        <v>100</v>
      </c>
    </row>
  </sheetData>
  <sortState xmlns:xlrd2="http://schemas.microsoft.com/office/spreadsheetml/2017/richdata2" ref="A29:B36">
    <sortCondition descending="1" ref="B29:B36"/>
  </sortState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 tint="0.79998168889431442"/>
  </sheetPr>
  <dimension ref="A1:W36"/>
  <sheetViews>
    <sheetView zoomScale="70" zoomScaleNormal="70" workbookViewId="0"/>
  </sheetViews>
  <sheetFormatPr defaultColWidth="8.7265625" defaultRowHeight="15.5" x14ac:dyDescent="0.35"/>
  <cols>
    <col min="1" max="1" width="19.6328125" style="4" customWidth="1"/>
    <col min="2" max="17" width="8.7265625" style="4"/>
    <col min="18" max="20" width="13.54296875" style="4" customWidth="1"/>
    <col min="21" max="16384" width="8.7265625" style="4"/>
  </cols>
  <sheetData>
    <row r="1" spans="1:23" ht="26" x14ac:dyDescent="0.6">
      <c r="A1" s="26" t="s">
        <v>76</v>
      </c>
      <c r="B1" s="5" t="s">
        <v>77</v>
      </c>
      <c r="R1" s="22" t="s">
        <v>78</v>
      </c>
      <c r="U1" s="243"/>
      <c r="V1" s="5"/>
      <c r="W1" s="5"/>
    </row>
    <row r="2" spans="1:23" x14ac:dyDescent="0.35">
      <c r="A2" s="26"/>
      <c r="B2" s="5"/>
      <c r="R2" s="22"/>
    </row>
    <row r="3" spans="1:23" x14ac:dyDescent="0.35">
      <c r="N3" s="4" t="s">
        <v>74</v>
      </c>
      <c r="U3" s="50"/>
      <c r="V3"/>
      <c r="W3"/>
    </row>
    <row r="4" spans="1:23" ht="38.5" customHeight="1" x14ac:dyDescent="0.35">
      <c r="B4" s="55">
        <v>2021</v>
      </c>
      <c r="C4" s="55">
        <v>2022</v>
      </c>
      <c r="D4" s="55">
        <v>2023</v>
      </c>
      <c r="E4" s="122"/>
      <c r="F4" s="55">
        <v>2021</v>
      </c>
      <c r="G4" s="55">
        <v>2022</v>
      </c>
      <c r="H4" s="55">
        <v>2023</v>
      </c>
      <c r="I4" s="76"/>
      <c r="J4" s="55">
        <v>2021</v>
      </c>
      <c r="K4" s="55">
        <v>2022</v>
      </c>
      <c r="L4" s="55">
        <v>2023</v>
      </c>
      <c r="M4" s="76"/>
      <c r="N4" s="55">
        <v>2021</v>
      </c>
      <c r="O4" s="55">
        <v>2022</v>
      </c>
      <c r="P4" s="55">
        <v>2023</v>
      </c>
      <c r="Q4" s="76"/>
      <c r="R4" s="251" t="s">
        <v>58</v>
      </c>
      <c r="S4" s="251" t="s">
        <v>59</v>
      </c>
      <c r="T4" s="252" t="s">
        <v>292</v>
      </c>
      <c r="U4"/>
      <c r="V4"/>
      <c r="W4"/>
    </row>
    <row r="5" spans="1:23" x14ac:dyDescent="0.35">
      <c r="A5" s="5" t="s">
        <v>0</v>
      </c>
      <c r="B5" s="53">
        <v>4.7637728227472635</v>
      </c>
      <c r="C5" s="53">
        <v>12.757480420066051</v>
      </c>
      <c r="D5" s="12">
        <v>10.5</v>
      </c>
      <c r="E5" s="53"/>
      <c r="F5" s="53">
        <v>12.757480420066051</v>
      </c>
      <c r="G5" s="53">
        <v>12.7574804200661</v>
      </c>
      <c r="H5" s="12">
        <v>10.5</v>
      </c>
      <c r="J5" s="74">
        <f>F5/$F$5*100</f>
        <v>100</v>
      </c>
      <c r="K5" s="74">
        <f>C5/$C$5*100</f>
        <v>100</v>
      </c>
      <c r="L5" s="74">
        <f>D5/$D$5*100</f>
        <v>100</v>
      </c>
      <c r="M5" s="58"/>
      <c r="N5" s="74">
        <f>F5/$C$5*100</f>
        <v>100</v>
      </c>
      <c r="O5" s="74">
        <f>G5/$F$5*100</f>
        <v>100.0000000000004</v>
      </c>
      <c r="P5" s="74">
        <f>H5/$F$5*100</f>
        <v>82.30465306836534</v>
      </c>
      <c r="Q5" s="56"/>
      <c r="R5" s="74">
        <f>O5-N5</f>
        <v>3.979039320256561E-13</v>
      </c>
      <c r="S5" s="74">
        <f>P5-O5</f>
        <v>-17.695346931635058</v>
      </c>
      <c r="T5" s="74">
        <f>P5-N5</f>
        <v>-17.69534693163466</v>
      </c>
      <c r="U5" s="54"/>
      <c r="V5" s="54"/>
      <c r="W5" s="54"/>
    </row>
    <row r="6" spans="1:23" x14ac:dyDescent="0.35">
      <c r="B6" s="39"/>
      <c r="C6" s="39"/>
      <c r="E6" s="39"/>
      <c r="F6" s="39"/>
      <c r="G6" s="39"/>
      <c r="J6" s="74"/>
      <c r="K6" s="74"/>
      <c r="L6" s="74"/>
      <c r="M6" s="58"/>
      <c r="N6" s="74"/>
      <c r="O6" s="74"/>
      <c r="P6" s="74"/>
      <c r="Q6" s="56"/>
      <c r="R6" s="74"/>
      <c r="S6" s="74"/>
      <c r="T6" s="74"/>
    </row>
    <row r="7" spans="1:23" x14ac:dyDescent="0.35">
      <c r="A7" s="4" t="s">
        <v>60</v>
      </c>
      <c r="B7" s="54">
        <v>8.7151711996252246</v>
      </c>
      <c r="C7" s="54">
        <v>26.03740122549716</v>
      </c>
      <c r="D7" s="12">
        <v>18.8</v>
      </c>
      <c r="E7" s="54"/>
      <c r="F7" s="54">
        <v>26.03740122549716</v>
      </c>
      <c r="G7" s="54">
        <v>26.03740122549716</v>
      </c>
      <c r="H7" s="12">
        <v>18.8</v>
      </c>
      <c r="J7" s="74">
        <f t="shared" ref="J7:J14" si="0">F7/$F$5*100</f>
        <v>204.09516901584516</v>
      </c>
      <c r="K7" s="74">
        <f>C7/$C$5*100</f>
        <v>204.09516901584516</v>
      </c>
      <c r="L7" s="74">
        <f>D7/$D$5*100</f>
        <v>179.04761904761907</v>
      </c>
      <c r="M7" s="58"/>
      <c r="N7" s="74">
        <f t="shared" ref="N7:N14" si="1">F7/$C$5*100</f>
        <v>204.09516901584516</v>
      </c>
      <c r="O7" s="74">
        <f>G7/$F$5*100</f>
        <v>204.09516901584516</v>
      </c>
      <c r="P7" s="74">
        <f>H7/$F$5*100</f>
        <v>147.36452168431128</v>
      </c>
      <c r="Q7" s="56"/>
      <c r="R7" s="74">
        <f t="shared" ref="R7:R14" si="2">O7-N7</f>
        <v>0</v>
      </c>
      <c r="S7" s="74">
        <f t="shared" ref="S7:S13" si="3">P7-O7</f>
        <v>-56.730647331533874</v>
      </c>
      <c r="T7" s="74">
        <f t="shared" ref="T7:T14" si="4">P7-N7</f>
        <v>-56.730647331533874</v>
      </c>
    </row>
    <row r="8" spans="1:23" x14ac:dyDescent="0.35">
      <c r="A8" s="4" t="s">
        <v>61</v>
      </c>
      <c r="B8" s="54">
        <v>4.9452974873960969</v>
      </c>
      <c r="C8" s="54">
        <v>15.245180660349963</v>
      </c>
      <c r="D8" s="12">
        <v>10.8</v>
      </c>
      <c r="E8" s="54"/>
      <c r="F8" s="54">
        <v>15.245180660349963</v>
      </c>
      <c r="G8" s="54">
        <v>15.245180660349963</v>
      </c>
      <c r="H8" s="12">
        <v>10.8</v>
      </c>
      <c r="J8" s="74">
        <f t="shared" si="0"/>
        <v>119.49993382996729</v>
      </c>
      <c r="K8" s="74">
        <f t="shared" ref="K8:K14" si="5">C8/$C$5*100</f>
        <v>119.49993382996729</v>
      </c>
      <c r="L8" s="74">
        <f t="shared" ref="L8:L14" si="6">D8/$D$5*100</f>
        <v>102.85714285714288</v>
      </c>
      <c r="M8" s="58"/>
      <c r="N8" s="74">
        <f t="shared" si="1"/>
        <v>119.49993382996729</v>
      </c>
      <c r="O8" s="74">
        <f t="shared" ref="O8:O14" si="7">G8/$F$5*100</f>
        <v>119.49993382996729</v>
      </c>
      <c r="P8" s="74">
        <f t="shared" ref="P8:P14" si="8">H8/$F$5*100</f>
        <v>84.656214584604356</v>
      </c>
      <c r="Q8" s="56"/>
      <c r="R8" s="74">
        <f t="shared" si="2"/>
        <v>0</v>
      </c>
      <c r="S8" s="74">
        <f t="shared" si="3"/>
        <v>-34.843719245362934</v>
      </c>
      <c r="T8" s="74">
        <f t="shared" si="4"/>
        <v>-34.843719245362934</v>
      </c>
    </row>
    <row r="9" spans="1:23" x14ac:dyDescent="0.35">
      <c r="A9" s="4" t="s">
        <v>62</v>
      </c>
      <c r="B9" s="54">
        <v>2.661599978806962</v>
      </c>
      <c r="C9" s="54">
        <v>12.491752977511904</v>
      </c>
      <c r="D9" s="12">
        <v>9.1</v>
      </c>
      <c r="E9" s="54"/>
      <c r="F9" s="54">
        <v>12.491752977511904</v>
      </c>
      <c r="G9" s="54">
        <v>12.491752977511904</v>
      </c>
      <c r="H9" s="12">
        <v>9.1</v>
      </c>
      <c r="J9" s="74">
        <f t="shared" si="0"/>
        <v>97.917085240936856</v>
      </c>
      <c r="K9" s="74">
        <f t="shared" si="5"/>
        <v>97.917085240936856</v>
      </c>
      <c r="L9" s="74">
        <f t="shared" si="6"/>
        <v>86.666666666666657</v>
      </c>
      <c r="M9" s="58"/>
      <c r="N9" s="74">
        <f t="shared" si="1"/>
        <v>97.917085240936856</v>
      </c>
      <c r="O9" s="74">
        <f t="shared" si="7"/>
        <v>97.917085240936856</v>
      </c>
      <c r="P9" s="74">
        <f t="shared" si="8"/>
        <v>71.330699325916626</v>
      </c>
      <c r="Q9" s="56"/>
      <c r="R9" s="74">
        <f t="shared" si="2"/>
        <v>0</v>
      </c>
      <c r="S9" s="74">
        <f t="shared" si="3"/>
        <v>-26.58638591502023</v>
      </c>
      <c r="T9" s="74">
        <f t="shared" si="4"/>
        <v>-26.58638591502023</v>
      </c>
    </row>
    <row r="10" spans="1:23" x14ac:dyDescent="0.35">
      <c r="A10" s="4" t="s">
        <v>63</v>
      </c>
      <c r="B10" s="54">
        <v>2.1349872684236471</v>
      </c>
      <c r="C10" s="54">
        <v>8.0788460183999113</v>
      </c>
      <c r="D10" s="12">
        <v>4.5999999999999996</v>
      </c>
      <c r="E10" s="54"/>
      <c r="F10" s="54">
        <v>8.0788460183999113</v>
      </c>
      <c r="G10" s="54">
        <v>8.0788460183999113</v>
      </c>
      <c r="H10" s="12">
        <v>4.5999999999999996</v>
      </c>
      <c r="J10" s="74">
        <f t="shared" si="0"/>
        <v>63.32634464163327</v>
      </c>
      <c r="K10" s="74">
        <f t="shared" si="5"/>
        <v>63.32634464163327</v>
      </c>
      <c r="L10" s="74">
        <f t="shared" si="6"/>
        <v>43.809523809523803</v>
      </c>
      <c r="M10" s="58"/>
      <c r="N10" s="74">
        <f t="shared" si="1"/>
        <v>63.32634464163327</v>
      </c>
      <c r="O10" s="74">
        <f t="shared" si="7"/>
        <v>63.32634464163327</v>
      </c>
      <c r="P10" s="74">
        <f t="shared" si="8"/>
        <v>36.057276582331475</v>
      </c>
      <c r="Q10" s="56"/>
      <c r="R10" s="74">
        <f t="shared" si="2"/>
        <v>0</v>
      </c>
      <c r="S10" s="74">
        <f t="shared" si="3"/>
        <v>-27.269068059301794</v>
      </c>
      <c r="T10" s="74">
        <f t="shared" si="4"/>
        <v>-27.269068059301794</v>
      </c>
    </row>
    <row r="11" spans="1:23" x14ac:dyDescent="0.35">
      <c r="A11" s="4" t="s">
        <v>64</v>
      </c>
      <c r="B11" s="54">
        <v>2.971224246094633</v>
      </c>
      <c r="C11" s="54">
        <v>9.3781253554754134</v>
      </c>
      <c r="D11" s="12">
        <v>8.5</v>
      </c>
      <c r="E11" s="54"/>
      <c r="F11" s="54">
        <v>9.3781253554754134</v>
      </c>
      <c r="G11" s="54">
        <v>9.3781253554754134</v>
      </c>
      <c r="H11" s="12">
        <v>8.5</v>
      </c>
      <c r="J11" s="74">
        <f t="shared" si="0"/>
        <v>73.510795601337549</v>
      </c>
      <c r="K11" s="74">
        <f t="shared" si="5"/>
        <v>73.510795601337549</v>
      </c>
      <c r="L11" s="74">
        <f t="shared" si="6"/>
        <v>80.952380952380949</v>
      </c>
      <c r="M11" s="58"/>
      <c r="N11" s="74">
        <f t="shared" si="1"/>
        <v>73.510795601337549</v>
      </c>
      <c r="O11" s="74">
        <f t="shared" si="7"/>
        <v>73.510795601337549</v>
      </c>
      <c r="P11" s="74">
        <f t="shared" si="8"/>
        <v>66.627576293438608</v>
      </c>
      <c r="Q11" s="56"/>
      <c r="R11" s="74">
        <f t="shared" si="2"/>
        <v>0</v>
      </c>
      <c r="S11" s="74">
        <f>P11-O11</f>
        <v>-6.8832193078989405</v>
      </c>
      <c r="T11" s="74">
        <f t="shared" si="4"/>
        <v>-6.8832193078989405</v>
      </c>
    </row>
    <row r="12" spans="1:23" x14ac:dyDescent="0.35">
      <c r="A12" s="4" t="s">
        <v>65</v>
      </c>
      <c r="B12" s="54">
        <v>5.8040559729170145</v>
      </c>
      <c r="C12" s="54">
        <v>9.2008561675857017</v>
      </c>
      <c r="D12" s="12">
        <v>14.3</v>
      </c>
      <c r="E12" s="54"/>
      <c r="F12" s="54">
        <v>9.2008561675857017</v>
      </c>
      <c r="G12" s="54">
        <v>9.2008561675857017</v>
      </c>
      <c r="H12" s="12">
        <v>14.3</v>
      </c>
      <c r="J12" s="74">
        <f t="shared" si="0"/>
        <v>72.121264267149584</v>
      </c>
      <c r="K12" s="74">
        <f t="shared" si="5"/>
        <v>72.121264267149584</v>
      </c>
      <c r="L12" s="74">
        <f t="shared" si="6"/>
        <v>136.1904761904762</v>
      </c>
      <c r="M12" s="58"/>
      <c r="N12" s="74">
        <f t="shared" si="1"/>
        <v>72.121264267149584</v>
      </c>
      <c r="O12" s="74">
        <f t="shared" si="7"/>
        <v>72.121264267149584</v>
      </c>
      <c r="P12" s="74">
        <f t="shared" si="8"/>
        <v>112.09109894072613</v>
      </c>
      <c r="Q12" s="56"/>
      <c r="R12" s="74">
        <f t="shared" si="2"/>
        <v>0</v>
      </c>
      <c r="S12" s="74">
        <f t="shared" si="3"/>
        <v>39.969834673576543</v>
      </c>
      <c r="T12" s="74">
        <f t="shared" si="4"/>
        <v>39.969834673576543</v>
      </c>
    </row>
    <row r="13" spans="1:23" x14ac:dyDescent="0.35">
      <c r="A13" s="4" t="s">
        <v>66</v>
      </c>
      <c r="B13" s="54">
        <v>5.0405250261969181</v>
      </c>
      <c r="C13" s="54">
        <v>7.9907729688208677</v>
      </c>
      <c r="D13" s="12">
        <v>5.6</v>
      </c>
      <c r="E13" s="54"/>
      <c r="F13" s="54">
        <v>7.9907729688208677</v>
      </c>
      <c r="G13" s="54">
        <v>7.9907729688208677</v>
      </c>
      <c r="H13" s="12">
        <v>5.6</v>
      </c>
      <c r="J13" s="74">
        <f t="shared" si="0"/>
        <v>62.635980661606972</v>
      </c>
      <c r="K13" s="74">
        <f>C13/$C$5*100</f>
        <v>62.635980661606972</v>
      </c>
      <c r="L13" s="74">
        <f t="shared" si="6"/>
        <v>53.333333333333336</v>
      </c>
      <c r="M13" s="58"/>
      <c r="N13" s="74">
        <f t="shared" si="1"/>
        <v>62.635980661606972</v>
      </c>
      <c r="O13" s="74">
        <f t="shared" si="7"/>
        <v>62.635980661606972</v>
      </c>
      <c r="P13" s="74">
        <f t="shared" si="8"/>
        <v>43.895814969794841</v>
      </c>
      <c r="Q13" s="56"/>
      <c r="R13" s="74">
        <f t="shared" si="2"/>
        <v>0</v>
      </c>
      <c r="S13" s="74">
        <f t="shared" si="3"/>
        <v>-18.74016569181213</v>
      </c>
      <c r="T13" s="74">
        <f t="shared" si="4"/>
        <v>-18.74016569181213</v>
      </c>
    </row>
    <row r="14" spans="1:23" x14ac:dyDescent="0.35">
      <c r="A14" s="4" t="s">
        <v>67</v>
      </c>
      <c r="B14" s="54">
        <v>5.5217433837506515</v>
      </c>
      <c r="C14" s="54">
        <v>13.261858047657565</v>
      </c>
      <c r="D14" s="12">
        <v>12.3</v>
      </c>
      <c r="E14" s="54"/>
      <c r="F14" s="54">
        <v>13.261858047657565</v>
      </c>
      <c r="G14" s="54">
        <v>13.261858047657565</v>
      </c>
      <c r="H14" s="12">
        <v>12.3</v>
      </c>
      <c r="J14" s="74">
        <f t="shared" si="0"/>
        <v>103.95358339565379</v>
      </c>
      <c r="K14" s="74">
        <f t="shared" si="5"/>
        <v>103.95358339565379</v>
      </c>
      <c r="L14" s="74">
        <f t="shared" si="6"/>
        <v>117.14285714285715</v>
      </c>
      <c r="M14" s="58"/>
      <c r="N14" s="74">
        <f t="shared" si="1"/>
        <v>103.95358339565379</v>
      </c>
      <c r="O14" s="74">
        <f t="shared" si="7"/>
        <v>103.95358339565379</v>
      </c>
      <c r="P14" s="74">
        <f t="shared" si="8"/>
        <v>96.414022165799409</v>
      </c>
      <c r="Q14" s="56"/>
      <c r="R14" s="74">
        <f t="shared" si="2"/>
        <v>0</v>
      </c>
      <c r="S14" s="74">
        <f>P14-O14</f>
        <v>-7.5395612298543853</v>
      </c>
      <c r="T14" s="74">
        <f t="shared" si="4"/>
        <v>-7.5395612298543853</v>
      </c>
    </row>
    <row r="16" spans="1:23" x14ac:dyDescent="0.35">
      <c r="B16" s="76" t="s">
        <v>71</v>
      </c>
    </row>
    <row r="17" spans="1:3" x14ac:dyDescent="0.35">
      <c r="A17" s="4" t="s">
        <v>1</v>
      </c>
      <c r="B17" s="73">
        <v>204.09516901584516</v>
      </c>
      <c r="C17" s="4">
        <v>100</v>
      </c>
    </row>
    <row r="18" spans="1:3" x14ac:dyDescent="0.35">
      <c r="A18" s="4" t="s">
        <v>2</v>
      </c>
      <c r="B18" s="73">
        <v>119.49993382996729</v>
      </c>
      <c r="C18" s="4">
        <v>100</v>
      </c>
    </row>
    <row r="19" spans="1:3" x14ac:dyDescent="0.35">
      <c r="A19" s="4" t="s">
        <v>8</v>
      </c>
      <c r="B19" s="73">
        <v>103.95358339565379</v>
      </c>
      <c r="C19" s="4">
        <v>100</v>
      </c>
    </row>
    <row r="20" spans="1:3" x14ac:dyDescent="0.35">
      <c r="A20" s="4" t="s">
        <v>3</v>
      </c>
      <c r="B20" s="73">
        <v>97.917085240936856</v>
      </c>
      <c r="C20" s="4">
        <v>100</v>
      </c>
    </row>
    <row r="21" spans="1:3" x14ac:dyDescent="0.35">
      <c r="A21" s="4" t="s">
        <v>5</v>
      </c>
      <c r="B21" s="73">
        <v>73.510795601337549</v>
      </c>
      <c r="C21" s="4">
        <v>100</v>
      </c>
    </row>
    <row r="22" spans="1:3" x14ac:dyDescent="0.35">
      <c r="A22" s="4" t="s">
        <v>6</v>
      </c>
      <c r="B22" s="73">
        <v>72.121264267149584</v>
      </c>
      <c r="C22" s="4">
        <v>100</v>
      </c>
    </row>
    <row r="23" spans="1:3" x14ac:dyDescent="0.35">
      <c r="A23" s="4" t="s">
        <v>4</v>
      </c>
      <c r="B23" s="73">
        <v>63.32634464163327</v>
      </c>
      <c r="C23" s="4">
        <v>100</v>
      </c>
    </row>
    <row r="24" spans="1:3" x14ac:dyDescent="0.35">
      <c r="A24" s="4" t="s">
        <v>7</v>
      </c>
      <c r="B24" s="73">
        <v>62.635980661606972</v>
      </c>
      <c r="C24" s="4">
        <v>100</v>
      </c>
    </row>
    <row r="28" spans="1:3" x14ac:dyDescent="0.35">
      <c r="B28" s="76" t="s">
        <v>72</v>
      </c>
    </row>
    <row r="29" spans="1:3" x14ac:dyDescent="0.35">
      <c r="A29" s="4" t="s">
        <v>1</v>
      </c>
      <c r="B29" s="73">
        <v>179.04761904761907</v>
      </c>
      <c r="C29" s="4">
        <v>100</v>
      </c>
    </row>
    <row r="30" spans="1:3" x14ac:dyDescent="0.35">
      <c r="A30" s="4" t="s">
        <v>6</v>
      </c>
      <c r="B30" s="73">
        <v>136.1904761904762</v>
      </c>
      <c r="C30" s="4">
        <v>100</v>
      </c>
    </row>
    <row r="31" spans="1:3" x14ac:dyDescent="0.35">
      <c r="A31" s="4" t="s">
        <v>8</v>
      </c>
      <c r="B31" s="73">
        <v>117.14285714285715</v>
      </c>
      <c r="C31" s="4">
        <v>100</v>
      </c>
    </row>
    <row r="32" spans="1:3" x14ac:dyDescent="0.35">
      <c r="A32" s="4" t="s">
        <v>2</v>
      </c>
      <c r="B32" s="73">
        <v>102.85714285714288</v>
      </c>
      <c r="C32" s="4">
        <v>100</v>
      </c>
    </row>
    <row r="33" spans="1:3" x14ac:dyDescent="0.35">
      <c r="A33" s="4" t="s">
        <v>3</v>
      </c>
      <c r="B33" s="73">
        <v>86.666666666666657</v>
      </c>
      <c r="C33" s="4">
        <v>100</v>
      </c>
    </row>
    <row r="34" spans="1:3" x14ac:dyDescent="0.35">
      <c r="A34" s="4" t="s">
        <v>5</v>
      </c>
      <c r="B34" s="73">
        <v>80.952380952380949</v>
      </c>
      <c r="C34" s="4">
        <v>100</v>
      </c>
    </row>
    <row r="35" spans="1:3" x14ac:dyDescent="0.35">
      <c r="A35" s="4" t="s">
        <v>7</v>
      </c>
      <c r="B35" s="73">
        <v>53.333333333333336</v>
      </c>
      <c r="C35" s="4">
        <v>100</v>
      </c>
    </row>
    <row r="36" spans="1:3" x14ac:dyDescent="0.35">
      <c r="A36" s="4" t="s">
        <v>4</v>
      </c>
      <c r="B36" s="73">
        <v>43.809523809523803</v>
      </c>
      <c r="C36" s="4">
        <v>100</v>
      </c>
    </row>
  </sheetData>
  <sortState xmlns:xlrd2="http://schemas.microsoft.com/office/spreadsheetml/2017/richdata2" ref="A29:B36">
    <sortCondition descending="1" ref="B29:B36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0.79998168889431442"/>
  </sheetPr>
  <dimension ref="A1:Q53"/>
  <sheetViews>
    <sheetView zoomScale="55" zoomScaleNormal="55" workbookViewId="0"/>
  </sheetViews>
  <sheetFormatPr defaultColWidth="8.7265625" defaultRowHeight="15.5" x14ac:dyDescent="0.35"/>
  <cols>
    <col min="1" max="1" width="19.90625" style="4" customWidth="1"/>
    <col min="2" max="2" width="10.7265625" style="4" customWidth="1"/>
    <col min="3" max="3" width="15.453125" style="4" customWidth="1"/>
    <col min="4" max="4" width="10" style="4" customWidth="1"/>
    <col min="5" max="5" width="10.81640625" style="4" customWidth="1"/>
    <col min="6" max="6" width="9.1796875" style="4" bestFit="1" customWidth="1"/>
    <col min="7" max="8" width="8.7265625" style="4"/>
    <col min="9" max="9" width="11.1796875" style="4" bestFit="1" customWidth="1"/>
    <col min="10" max="10" width="8.7265625" style="4"/>
    <col min="11" max="11" width="13.7265625" style="4" customWidth="1"/>
    <col min="12" max="13" width="8.7265625" style="4"/>
    <col min="14" max="16" width="13.08984375" style="4" customWidth="1"/>
    <col min="17" max="16384" width="8.7265625" style="4"/>
  </cols>
  <sheetData>
    <row r="1" spans="1:17" ht="21" x14ac:dyDescent="0.5">
      <c r="A1" s="26" t="s">
        <v>22</v>
      </c>
      <c r="B1" s="5" t="s">
        <v>79</v>
      </c>
      <c r="Q1" s="202"/>
    </row>
    <row r="2" spans="1:17" ht="16" x14ac:dyDescent="0.4">
      <c r="A2" s="57"/>
      <c r="B2" s="5"/>
    </row>
    <row r="3" spans="1:17" ht="16" x14ac:dyDescent="0.4">
      <c r="A3" s="57"/>
      <c r="B3" s="5"/>
      <c r="J3" s="4" t="s">
        <v>74</v>
      </c>
      <c r="O3" s="50"/>
      <c r="P3"/>
      <c r="Q3"/>
    </row>
    <row r="4" spans="1:17" ht="33" customHeight="1" x14ac:dyDescent="0.35">
      <c r="B4" s="55">
        <v>2021</v>
      </c>
      <c r="C4" s="55">
        <v>2022</v>
      </c>
      <c r="D4" s="55">
        <v>2023</v>
      </c>
      <c r="E4" s="76"/>
      <c r="F4" s="55">
        <v>2021</v>
      </c>
      <c r="G4" s="55">
        <v>2022</v>
      </c>
      <c r="H4" s="55">
        <v>2023</v>
      </c>
      <c r="I4" s="76"/>
      <c r="J4" s="55">
        <v>2021</v>
      </c>
      <c r="K4" s="55">
        <v>2022</v>
      </c>
      <c r="L4" s="55">
        <v>2023</v>
      </c>
      <c r="M4" s="76"/>
      <c r="N4" s="251" t="s">
        <v>58</v>
      </c>
      <c r="O4" s="251" t="s">
        <v>59</v>
      </c>
      <c r="P4" s="252" t="s">
        <v>292</v>
      </c>
      <c r="Q4"/>
    </row>
    <row r="5" spans="1:17" x14ac:dyDescent="0.35">
      <c r="A5" s="5" t="s">
        <v>0</v>
      </c>
      <c r="B5" s="103">
        <f>D19</f>
        <v>866.41084117926698</v>
      </c>
      <c r="C5" s="103">
        <f>G19</f>
        <v>793.29836855585461</v>
      </c>
      <c r="D5" s="53">
        <v>828.85865444619185</v>
      </c>
      <c r="F5" s="73">
        <f>B5/$B$5*100</f>
        <v>100</v>
      </c>
      <c r="G5" s="73">
        <f>C5/$C$5*100</f>
        <v>100</v>
      </c>
      <c r="H5" s="73">
        <f>D5/$D$5*100</f>
        <v>100</v>
      </c>
      <c r="J5" s="73">
        <f>B5/$B$5*100</f>
        <v>100</v>
      </c>
      <c r="K5" s="73">
        <f>C5/$B$5*100</f>
        <v>91.561454549218311</v>
      </c>
      <c r="L5" s="73">
        <f>D5/$B$5*100</f>
        <v>95.665775986602029</v>
      </c>
      <c r="N5" s="73">
        <f>K5-J5</f>
        <v>-8.4385454507816888</v>
      </c>
      <c r="O5" s="73">
        <f>L5-K5</f>
        <v>4.1043214373837174</v>
      </c>
      <c r="P5" s="74">
        <f>L5-J5</f>
        <v>-4.3342240133979715</v>
      </c>
      <c r="Q5" s="97"/>
    </row>
    <row r="6" spans="1:17" x14ac:dyDescent="0.35">
      <c r="B6" s="104"/>
      <c r="C6" s="104"/>
      <c r="D6" s="54"/>
      <c r="F6" s="73"/>
      <c r="G6" s="73"/>
      <c r="H6" s="58"/>
      <c r="J6" s="73"/>
      <c r="K6" s="73"/>
      <c r="L6" s="73"/>
      <c r="N6" s="73"/>
      <c r="O6" s="73"/>
      <c r="P6" s="74"/>
    </row>
    <row r="7" spans="1:17" x14ac:dyDescent="0.35">
      <c r="A7" s="4" t="s">
        <v>60</v>
      </c>
      <c r="B7" s="104">
        <f t="shared" ref="B7:B14" si="0">D21</f>
        <v>3250.9937633855789</v>
      </c>
      <c r="C7" s="104">
        <f t="shared" ref="C7:C14" si="1">G21</f>
        <v>3009.4677718368907</v>
      </c>
      <c r="D7" s="54">
        <v>2899.1319714165843</v>
      </c>
      <c r="F7" s="73">
        <f t="shared" ref="F7:F14" si="2">B7/$B$5*100</f>
        <v>375.22542526830216</v>
      </c>
      <c r="G7" s="73">
        <f>C7/$C$5*100</f>
        <v>379.3613968115705</v>
      </c>
      <c r="H7" s="73">
        <f>D7/$D$5*100</f>
        <v>349.77398810580814</v>
      </c>
      <c r="J7" s="73">
        <f t="shared" ref="J7:K14" si="3">B7/$B$5*100</f>
        <v>375.22542526830216</v>
      </c>
      <c r="K7" s="73">
        <f t="shared" si="3"/>
        <v>347.34881291890588</v>
      </c>
      <c r="L7" s="73">
        <f t="shared" ref="L7:L14" si="4">D7/$B$5*100</f>
        <v>334.61399992070642</v>
      </c>
      <c r="N7" s="73">
        <f t="shared" ref="N7:N14" si="5">K7-J7</f>
        <v>-27.876612349396282</v>
      </c>
      <c r="O7" s="73">
        <f t="shared" ref="O7:O14" si="6">L7-K7</f>
        <v>-12.734812998199459</v>
      </c>
      <c r="P7" s="74">
        <f t="shared" ref="P7:P14" si="7">L7-J7</f>
        <v>-40.611425347595741</v>
      </c>
    </row>
    <row r="8" spans="1:17" x14ac:dyDescent="0.35">
      <c r="A8" s="4" t="s">
        <v>61</v>
      </c>
      <c r="B8" s="104">
        <f t="shared" si="0"/>
        <v>357.11002524520376</v>
      </c>
      <c r="C8" s="104">
        <f t="shared" si="1"/>
        <v>355.47883972414132</v>
      </c>
      <c r="D8" s="54">
        <v>399.40372205388945</v>
      </c>
      <c r="F8" s="73">
        <f t="shared" si="2"/>
        <v>41.217169531159527</v>
      </c>
      <c r="G8" s="73">
        <f t="shared" ref="G8:G14" si="8">C8/$C$5*100</f>
        <v>44.810232040596055</v>
      </c>
      <c r="H8" s="73">
        <f t="shared" ref="H8:H13" si="9">D8/$D$5*100</f>
        <v>48.187193306288641</v>
      </c>
      <c r="J8" s="73">
        <f t="shared" si="3"/>
        <v>41.217169531159527</v>
      </c>
      <c r="K8" s="73">
        <f t="shared" si="3"/>
        <v>41.028900243249616</v>
      </c>
      <c r="L8" s="73">
        <f t="shared" si="4"/>
        <v>46.098652402624978</v>
      </c>
      <c r="N8" s="73">
        <f t="shared" si="5"/>
        <v>-0.18826928790991104</v>
      </c>
      <c r="O8" s="73">
        <f t="shared" si="6"/>
        <v>5.0697521593753621</v>
      </c>
      <c r="P8" s="74">
        <f t="shared" si="7"/>
        <v>4.881482871465451</v>
      </c>
    </row>
    <row r="9" spans="1:17" x14ac:dyDescent="0.35">
      <c r="A9" s="4" t="s">
        <v>62</v>
      </c>
      <c r="B9" s="104">
        <f t="shared" si="0"/>
        <v>251.91914611571082</v>
      </c>
      <c r="C9" s="104">
        <f t="shared" si="1"/>
        <v>248.1706155505106</v>
      </c>
      <c r="D9" s="54">
        <v>203.72733204130395</v>
      </c>
      <c r="F9" s="73">
        <f t="shared" si="2"/>
        <v>29.076176583019791</v>
      </c>
      <c r="G9" s="73">
        <f t="shared" si="8"/>
        <v>31.283389124105753</v>
      </c>
      <c r="H9" s="73">
        <f t="shared" si="9"/>
        <v>24.579261005294796</v>
      </c>
      <c r="J9" s="73">
        <f t="shared" si="3"/>
        <v>29.076176583019791</v>
      </c>
      <c r="K9" s="73">
        <f>C9/$B$5*100</f>
        <v>28.643526114323198</v>
      </c>
      <c r="L9" s="73">
        <f t="shared" si="4"/>
        <v>23.513940772487544</v>
      </c>
      <c r="N9" s="73">
        <f t="shared" si="5"/>
        <v>-0.43265046869659329</v>
      </c>
      <c r="O9" s="73">
        <f t="shared" si="6"/>
        <v>-5.1295853418356536</v>
      </c>
      <c r="P9" s="74">
        <f t="shared" si="7"/>
        <v>-5.5622358105322469</v>
      </c>
    </row>
    <row r="10" spans="1:17" x14ac:dyDescent="0.35">
      <c r="A10" s="4" t="s">
        <v>63</v>
      </c>
      <c r="B10" s="104">
        <f t="shared" si="0"/>
        <v>834.66092269989133</v>
      </c>
      <c r="C10" s="104">
        <f t="shared" si="1"/>
        <v>715.6444184570795</v>
      </c>
      <c r="D10" s="54">
        <v>748.32131812095167</v>
      </c>
      <c r="F10" s="73">
        <f t="shared" si="2"/>
        <v>96.335466158738157</v>
      </c>
      <c r="G10" s="73">
        <f t="shared" si="8"/>
        <v>90.211255540568075</v>
      </c>
      <c r="H10" s="73">
        <f t="shared" si="9"/>
        <v>90.28334494751077</v>
      </c>
      <c r="J10" s="73">
        <f t="shared" si="3"/>
        <v>96.335466158738157</v>
      </c>
      <c r="K10" s="73">
        <f t="shared" si="3"/>
        <v>82.598737740056421</v>
      </c>
      <c r="L10" s="73">
        <f t="shared" si="4"/>
        <v>86.370262530696834</v>
      </c>
      <c r="N10" s="73">
        <f t="shared" si="5"/>
        <v>-13.736728418681736</v>
      </c>
      <c r="O10" s="73">
        <f t="shared" si="6"/>
        <v>3.771524790640413</v>
      </c>
      <c r="P10" s="74">
        <f t="shared" si="7"/>
        <v>-9.9652036280413228</v>
      </c>
    </row>
    <row r="11" spans="1:17" x14ac:dyDescent="0.35">
      <c r="A11" s="4" t="s">
        <v>64</v>
      </c>
      <c r="B11" s="104">
        <f t="shared" si="0"/>
        <v>629.91533069106788</v>
      </c>
      <c r="C11" s="104">
        <f t="shared" si="1"/>
        <v>586.51409557421402</v>
      </c>
      <c r="D11" s="54">
        <v>666.0461869582922</v>
      </c>
      <c r="F11" s="73">
        <f t="shared" si="2"/>
        <v>72.703999159762773</v>
      </c>
      <c r="G11" s="73">
        <f t="shared" si="8"/>
        <v>73.933606675874401</v>
      </c>
      <c r="H11" s="73">
        <f t="shared" si="9"/>
        <v>80.357028714783212</v>
      </c>
      <c r="J11" s="73">
        <f t="shared" si="3"/>
        <v>72.703999159762773</v>
      </c>
      <c r="K11" s="73">
        <f t="shared" si="3"/>
        <v>67.694685673128575</v>
      </c>
      <c r="L11" s="73">
        <f t="shared" si="4"/>
        <v>76.874175079773991</v>
      </c>
      <c r="N11" s="73">
        <f t="shared" si="5"/>
        <v>-5.0093134866341984</v>
      </c>
      <c r="O11" s="73">
        <f t="shared" si="6"/>
        <v>9.1794894066454162</v>
      </c>
      <c r="P11" s="74">
        <f t="shared" si="7"/>
        <v>4.1701759200112178</v>
      </c>
    </row>
    <row r="12" spans="1:17" x14ac:dyDescent="0.35">
      <c r="A12" s="4" t="s">
        <v>65</v>
      </c>
      <c r="B12" s="104">
        <f t="shared" si="0"/>
        <v>608.06024770032093</v>
      </c>
      <c r="C12" s="104">
        <f t="shared" si="1"/>
        <v>547.32018957621437</v>
      </c>
      <c r="D12" s="54">
        <v>642.78775099766017</v>
      </c>
      <c r="F12" s="73">
        <f t="shared" si="2"/>
        <v>70.181514219361972</v>
      </c>
      <c r="G12" s="73">
        <f t="shared" si="8"/>
        <v>68.992980607356259</v>
      </c>
      <c r="H12" s="73">
        <f t="shared" si="9"/>
        <v>77.550948831817848</v>
      </c>
      <c r="J12" s="73">
        <f t="shared" si="3"/>
        <v>70.181514219361972</v>
      </c>
      <c r="K12" s="73">
        <f t="shared" si="3"/>
        <v>63.170976580955504</v>
      </c>
      <c r="L12" s="73">
        <f>D12/$B$5*100</f>
        <v>74.189716984931238</v>
      </c>
      <c r="N12" s="73">
        <f t="shared" si="5"/>
        <v>-7.0105376384064684</v>
      </c>
      <c r="O12" s="73">
        <f t="shared" si="6"/>
        <v>11.018740403975734</v>
      </c>
      <c r="P12" s="74">
        <f t="shared" si="7"/>
        <v>4.0082027655692656</v>
      </c>
    </row>
    <row r="13" spans="1:17" x14ac:dyDescent="0.35">
      <c r="A13" s="4" t="s">
        <v>66</v>
      </c>
      <c r="B13" s="104">
        <f t="shared" si="0"/>
        <v>327.85100470868269</v>
      </c>
      <c r="C13" s="104">
        <f t="shared" si="1"/>
        <v>330.49728701337523</v>
      </c>
      <c r="D13" s="54">
        <v>306.75984909394521</v>
      </c>
      <c r="F13" s="73">
        <f t="shared" si="2"/>
        <v>37.840131855050025</v>
      </c>
      <c r="G13" s="73">
        <f t="shared" si="8"/>
        <v>41.661158035030745</v>
      </c>
      <c r="H13" s="73">
        <f t="shared" si="9"/>
        <v>37.009910851315063</v>
      </c>
      <c r="J13" s="73">
        <f t="shared" si="3"/>
        <v>37.840131855050025</v>
      </c>
      <c r="K13" s="73">
        <f t="shared" si="3"/>
        <v>38.145562278922689</v>
      </c>
      <c r="L13" s="73">
        <f t="shared" si="4"/>
        <v>35.405818407860188</v>
      </c>
      <c r="N13" s="73">
        <f t="shared" si="5"/>
        <v>0.30543042387266439</v>
      </c>
      <c r="O13" s="73">
        <f t="shared" si="6"/>
        <v>-2.7397438710625011</v>
      </c>
      <c r="P13" s="74">
        <f t="shared" si="7"/>
        <v>-2.4343134471898367</v>
      </c>
    </row>
    <row r="14" spans="1:17" x14ac:dyDescent="0.35">
      <c r="A14" s="4" t="s">
        <v>67</v>
      </c>
      <c r="B14" s="104">
        <f t="shared" si="0"/>
        <v>1294.0766871636808</v>
      </c>
      <c r="C14" s="104">
        <f t="shared" si="1"/>
        <v>1124.5081879454517</v>
      </c>
      <c r="D14" s="54">
        <v>1265.2558935131894</v>
      </c>
      <c r="F14" s="73">
        <f t="shared" si="2"/>
        <v>149.36062958334179</v>
      </c>
      <c r="G14" s="73">
        <f t="shared" si="8"/>
        <v>141.75097699905041</v>
      </c>
      <c r="H14" s="73">
        <f>D14/$D$5*100</f>
        <v>152.65038094566071</v>
      </c>
      <c r="J14" s="73">
        <f t="shared" si="3"/>
        <v>149.36062958334179</v>
      </c>
      <c r="K14" s="73">
        <f>C14/$B$5*100</f>
        <v>129.78925637805844</v>
      </c>
      <c r="L14" s="73">
        <f t="shared" si="4"/>
        <v>146.03417147817041</v>
      </c>
      <c r="N14" s="73">
        <f t="shared" si="5"/>
        <v>-19.571373205283351</v>
      </c>
      <c r="O14" s="73">
        <f t="shared" si="6"/>
        <v>16.244915100111967</v>
      </c>
      <c r="P14" s="74">
        <f t="shared" si="7"/>
        <v>-3.3264581051713833</v>
      </c>
    </row>
    <row r="15" spans="1:17" x14ac:dyDescent="0.35">
      <c r="B15" s="58"/>
      <c r="C15" s="58"/>
    </row>
    <row r="17" spans="1:13" ht="23.5" x14ac:dyDescent="0.55000000000000004">
      <c r="B17" s="262">
        <v>2021</v>
      </c>
      <c r="C17" s="262"/>
      <c r="D17" s="262"/>
      <c r="E17" s="262">
        <v>2022</v>
      </c>
      <c r="F17" s="262"/>
      <c r="G17" s="262"/>
      <c r="H17" s="262">
        <v>2023</v>
      </c>
      <c r="I17" s="262"/>
      <c r="J17" s="262"/>
      <c r="L17" s="203"/>
      <c r="M17" s="203"/>
    </row>
    <row r="18" spans="1:13" ht="54" customHeight="1" x14ac:dyDescent="0.35">
      <c r="B18" s="24" t="s">
        <v>80</v>
      </c>
      <c r="C18" s="29" t="s">
        <v>81</v>
      </c>
      <c r="D18" s="72" t="s">
        <v>70</v>
      </c>
      <c r="E18" s="24" t="s">
        <v>80</v>
      </c>
      <c r="F18" s="24" t="s">
        <v>82</v>
      </c>
      <c r="G18" s="72" t="s">
        <v>70</v>
      </c>
      <c r="H18" s="24" t="s">
        <v>80</v>
      </c>
      <c r="I18" s="29" t="s">
        <v>81</v>
      </c>
      <c r="J18" s="72" t="s">
        <v>70</v>
      </c>
    </row>
    <row r="19" spans="1:13" x14ac:dyDescent="0.35">
      <c r="A19" s="5" t="s">
        <v>0</v>
      </c>
      <c r="B19" s="100">
        <v>4715</v>
      </c>
      <c r="C19" s="4">
        <f>SUM(C21:C28)</f>
        <v>5441991</v>
      </c>
      <c r="D19" s="105">
        <f>(B19/C19)*1000000</f>
        <v>866.41084117926698</v>
      </c>
      <c r="E19" s="100">
        <v>4309</v>
      </c>
      <c r="F19" s="4">
        <f>SUM(F21:F28)</f>
        <v>5431752</v>
      </c>
      <c r="G19" s="48">
        <f>(E19/F19)*1000000</f>
        <v>793.29836855585461</v>
      </c>
      <c r="H19" s="5">
        <v>4498</v>
      </c>
      <c r="I19" s="209">
        <v>5426739.5</v>
      </c>
      <c r="J19" s="218">
        <f>(H19/I19)*1000000</f>
        <v>828.85865444619185</v>
      </c>
    </row>
    <row r="20" spans="1:13" x14ac:dyDescent="0.35">
      <c r="B20" s="59"/>
      <c r="C20" s="59"/>
      <c r="D20" s="106"/>
      <c r="E20" s="59"/>
      <c r="F20" s="59"/>
      <c r="G20" s="43"/>
      <c r="I20" s="209"/>
      <c r="J20" s="42"/>
    </row>
    <row r="21" spans="1:13" x14ac:dyDescent="0.35">
      <c r="A21" s="4" t="s">
        <v>60</v>
      </c>
      <c r="B21" s="61">
        <v>2346</v>
      </c>
      <c r="C21" s="62">
        <v>721625.5</v>
      </c>
      <c r="D21" s="106">
        <f t="shared" ref="D21:D28" si="10">(B21/C21)*1000000</f>
        <v>3250.9937633855789</v>
      </c>
      <c r="E21" s="61">
        <v>2185</v>
      </c>
      <c r="F21" s="62">
        <v>726042</v>
      </c>
      <c r="G21" s="43">
        <f t="shared" ref="G21:G28" si="11">(E21/F21)*1000000</f>
        <v>3009.4677718368907</v>
      </c>
      <c r="H21" s="4">
        <v>2118</v>
      </c>
      <c r="I21" s="210">
        <v>730563.5</v>
      </c>
      <c r="J21" s="42">
        <f t="shared" ref="J21:J28" si="12">(H21/I21)*1000000</f>
        <v>2899.1319714165843</v>
      </c>
      <c r="K21" s="60"/>
    </row>
    <row r="22" spans="1:13" x14ac:dyDescent="0.35">
      <c r="A22" s="4" t="s">
        <v>61</v>
      </c>
      <c r="B22" s="61">
        <v>202</v>
      </c>
      <c r="C22" s="62">
        <v>565652</v>
      </c>
      <c r="D22" s="106">
        <f t="shared" si="10"/>
        <v>357.11002524520376</v>
      </c>
      <c r="E22" s="61">
        <v>201</v>
      </c>
      <c r="F22" s="62">
        <v>565434.5</v>
      </c>
      <c r="G22" s="43">
        <f t="shared" si="11"/>
        <v>355.47883972414132</v>
      </c>
      <c r="H22" s="4">
        <v>226</v>
      </c>
      <c r="I22" s="210">
        <v>565843.5</v>
      </c>
      <c r="J22" s="42">
        <f t="shared" si="12"/>
        <v>399.40372205388945</v>
      </c>
      <c r="K22" s="60"/>
    </row>
    <row r="23" spans="1:13" x14ac:dyDescent="0.35">
      <c r="A23" s="4" t="s">
        <v>62</v>
      </c>
      <c r="B23" s="61">
        <v>145</v>
      </c>
      <c r="C23" s="62">
        <v>575581.5</v>
      </c>
      <c r="D23" s="106">
        <f t="shared" si="10"/>
        <v>251.91914611571082</v>
      </c>
      <c r="E23" s="61">
        <v>142</v>
      </c>
      <c r="F23" s="62">
        <v>572187</v>
      </c>
      <c r="G23" s="43">
        <f t="shared" si="11"/>
        <v>248.1706155505106</v>
      </c>
      <c r="H23" s="4">
        <v>116</v>
      </c>
      <c r="I23" s="210">
        <v>569388.5</v>
      </c>
      <c r="J23" s="42">
        <f t="shared" si="12"/>
        <v>203.72733204130395</v>
      </c>
      <c r="K23" s="60"/>
    </row>
    <row r="24" spans="1:13" x14ac:dyDescent="0.35">
      <c r="A24" s="4" t="s">
        <v>63</v>
      </c>
      <c r="B24" s="61">
        <v>564</v>
      </c>
      <c r="C24" s="62">
        <v>675723.5</v>
      </c>
      <c r="D24" s="106">
        <f t="shared" si="10"/>
        <v>834.66092269989133</v>
      </c>
      <c r="E24" s="61">
        <v>481</v>
      </c>
      <c r="F24" s="62">
        <v>672121.5</v>
      </c>
      <c r="G24" s="43">
        <f t="shared" si="11"/>
        <v>715.6444184570795</v>
      </c>
      <c r="H24" s="4">
        <v>501</v>
      </c>
      <c r="I24" s="210">
        <v>669498.5</v>
      </c>
      <c r="J24" s="42">
        <f t="shared" si="12"/>
        <v>748.32131812095167</v>
      </c>
      <c r="K24" s="60"/>
    </row>
    <row r="25" spans="1:13" x14ac:dyDescent="0.35">
      <c r="A25" s="4" t="s">
        <v>64</v>
      </c>
      <c r="B25" s="61">
        <v>435</v>
      </c>
      <c r="C25" s="62">
        <v>690569</v>
      </c>
      <c r="D25" s="106">
        <f t="shared" si="10"/>
        <v>629.91533069106788</v>
      </c>
      <c r="E25" s="61">
        <v>404</v>
      </c>
      <c r="F25" s="62">
        <v>688815.5</v>
      </c>
      <c r="G25" s="43">
        <f t="shared" si="11"/>
        <v>586.51409557421402</v>
      </c>
      <c r="H25" s="4">
        <v>458</v>
      </c>
      <c r="I25" s="210">
        <v>687640</v>
      </c>
      <c r="J25" s="42">
        <f t="shared" si="12"/>
        <v>666.0461869582922</v>
      </c>
      <c r="K25" s="60"/>
    </row>
    <row r="26" spans="1:13" x14ac:dyDescent="0.35">
      <c r="A26" s="4" t="s">
        <v>65</v>
      </c>
      <c r="B26" s="61">
        <v>379</v>
      </c>
      <c r="C26" s="62">
        <v>623293.5</v>
      </c>
      <c r="D26" s="106">
        <f t="shared" si="10"/>
        <v>608.06024770032093</v>
      </c>
      <c r="E26" s="61">
        <v>339</v>
      </c>
      <c r="F26" s="62">
        <v>619381.5</v>
      </c>
      <c r="G26" s="43">
        <f t="shared" si="11"/>
        <v>547.32018957621437</v>
      </c>
      <c r="H26" s="4">
        <v>396</v>
      </c>
      <c r="I26" s="210">
        <v>616066.5</v>
      </c>
      <c r="J26" s="42">
        <f t="shared" si="12"/>
        <v>642.78775099766017</v>
      </c>
      <c r="K26" s="60"/>
    </row>
    <row r="27" spans="1:13" x14ac:dyDescent="0.35">
      <c r="A27" s="4" t="s">
        <v>66</v>
      </c>
      <c r="B27" s="61">
        <v>265</v>
      </c>
      <c r="C27" s="62">
        <v>808294</v>
      </c>
      <c r="D27" s="106">
        <f t="shared" si="10"/>
        <v>327.85100470868269</v>
      </c>
      <c r="E27" s="61">
        <v>267</v>
      </c>
      <c r="F27" s="62">
        <v>807873.5</v>
      </c>
      <c r="G27" s="43">
        <f t="shared" si="11"/>
        <v>330.49728701337523</v>
      </c>
      <c r="H27" s="4">
        <v>248</v>
      </c>
      <c r="I27" s="210">
        <v>808450</v>
      </c>
      <c r="J27" s="42">
        <f t="shared" si="12"/>
        <v>306.75984909394521</v>
      </c>
      <c r="K27" s="60"/>
    </row>
    <row r="28" spans="1:13" x14ac:dyDescent="0.35">
      <c r="A28" s="4" t="s">
        <v>67</v>
      </c>
      <c r="B28" s="61">
        <v>1011</v>
      </c>
      <c r="C28" s="62">
        <v>781252</v>
      </c>
      <c r="D28" s="106">
        <f t="shared" si="10"/>
        <v>1294.0766871636808</v>
      </c>
      <c r="E28" s="61">
        <v>877</v>
      </c>
      <c r="F28" s="62">
        <v>779896.5</v>
      </c>
      <c r="G28" s="43">
        <f t="shared" si="11"/>
        <v>1124.5081879454517</v>
      </c>
      <c r="H28" s="4">
        <v>986</v>
      </c>
      <c r="I28" s="210">
        <v>779289</v>
      </c>
      <c r="J28" s="42">
        <f t="shared" si="12"/>
        <v>1265.2558935131894</v>
      </c>
      <c r="K28" s="60"/>
    </row>
    <row r="30" spans="1:13" x14ac:dyDescent="0.35">
      <c r="B30" s="4" t="s">
        <v>83</v>
      </c>
    </row>
    <row r="33" spans="1:3" x14ac:dyDescent="0.35">
      <c r="B33" s="76" t="s">
        <v>71</v>
      </c>
    </row>
    <row r="34" spans="1:3" x14ac:dyDescent="0.35">
      <c r="A34" s="4" t="s">
        <v>1</v>
      </c>
      <c r="B34" s="73">
        <v>379.3613968115705</v>
      </c>
      <c r="C34" s="4">
        <v>100</v>
      </c>
    </row>
    <row r="35" spans="1:3" x14ac:dyDescent="0.35">
      <c r="A35" s="4" t="s">
        <v>8</v>
      </c>
      <c r="B35" s="73">
        <v>141.75097699905041</v>
      </c>
      <c r="C35" s="4">
        <v>100</v>
      </c>
    </row>
    <row r="36" spans="1:3" x14ac:dyDescent="0.35">
      <c r="A36" s="4" t="s">
        <v>4</v>
      </c>
      <c r="B36" s="73">
        <v>90.211255540568075</v>
      </c>
      <c r="C36" s="4">
        <v>100</v>
      </c>
    </row>
    <row r="37" spans="1:3" x14ac:dyDescent="0.35">
      <c r="A37" s="4" t="s">
        <v>5</v>
      </c>
      <c r="B37" s="73">
        <v>73.933606675874401</v>
      </c>
      <c r="C37" s="4">
        <v>100</v>
      </c>
    </row>
    <row r="38" spans="1:3" x14ac:dyDescent="0.35">
      <c r="A38" s="4" t="s">
        <v>6</v>
      </c>
      <c r="B38" s="73">
        <v>68.992980607356259</v>
      </c>
      <c r="C38" s="4">
        <v>100</v>
      </c>
    </row>
    <row r="39" spans="1:3" x14ac:dyDescent="0.35">
      <c r="A39" s="4" t="s">
        <v>2</v>
      </c>
      <c r="B39" s="73">
        <v>44.810232040596055</v>
      </c>
      <c r="C39" s="4">
        <v>100</v>
      </c>
    </row>
    <row r="40" spans="1:3" x14ac:dyDescent="0.35">
      <c r="A40" s="4" t="s">
        <v>7</v>
      </c>
      <c r="B40" s="73">
        <v>41.661158035030745</v>
      </c>
      <c r="C40" s="4">
        <v>100</v>
      </c>
    </row>
    <row r="41" spans="1:3" x14ac:dyDescent="0.35">
      <c r="A41" s="4" t="s">
        <v>3</v>
      </c>
      <c r="B41" s="73">
        <v>31.283389124105753</v>
      </c>
      <c r="C41" s="4">
        <v>100</v>
      </c>
    </row>
    <row r="45" spans="1:3" x14ac:dyDescent="0.35">
      <c r="B45" s="76" t="s">
        <v>72</v>
      </c>
    </row>
    <row r="46" spans="1:3" x14ac:dyDescent="0.35">
      <c r="A46" s="4" t="s">
        <v>1</v>
      </c>
      <c r="B46" s="73">
        <v>349.77398810580814</v>
      </c>
      <c r="C46" s="4">
        <v>100</v>
      </c>
    </row>
    <row r="47" spans="1:3" x14ac:dyDescent="0.35">
      <c r="A47" s="4" t="s">
        <v>8</v>
      </c>
      <c r="B47" s="73">
        <v>152.65038094566071</v>
      </c>
      <c r="C47" s="4">
        <v>100</v>
      </c>
    </row>
    <row r="48" spans="1:3" x14ac:dyDescent="0.35">
      <c r="A48" s="4" t="s">
        <v>4</v>
      </c>
      <c r="B48" s="73">
        <v>90.28334494751077</v>
      </c>
      <c r="C48" s="4">
        <v>100</v>
      </c>
    </row>
    <row r="49" spans="1:3" x14ac:dyDescent="0.35">
      <c r="A49" s="4" t="s">
        <v>5</v>
      </c>
      <c r="B49" s="73">
        <v>80.357028714783212</v>
      </c>
      <c r="C49" s="4">
        <v>100</v>
      </c>
    </row>
    <row r="50" spans="1:3" x14ac:dyDescent="0.35">
      <c r="A50" s="4" t="s">
        <v>6</v>
      </c>
      <c r="B50" s="73">
        <v>77.550948831817848</v>
      </c>
      <c r="C50" s="4">
        <v>100</v>
      </c>
    </row>
    <row r="51" spans="1:3" x14ac:dyDescent="0.35">
      <c r="A51" s="4" t="s">
        <v>2</v>
      </c>
      <c r="B51" s="73">
        <v>48.187193306288641</v>
      </c>
      <c r="C51" s="4">
        <v>100</v>
      </c>
    </row>
    <row r="52" spans="1:3" x14ac:dyDescent="0.35">
      <c r="A52" s="4" t="s">
        <v>7</v>
      </c>
      <c r="B52" s="73">
        <v>37.009910851315063</v>
      </c>
      <c r="C52" s="4">
        <v>100</v>
      </c>
    </row>
    <row r="53" spans="1:3" x14ac:dyDescent="0.35">
      <c r="A53" s="4" t="s">
        <v>3</v>
      </c>
      <c r="B53" s="73">
        <v>24.579261005294796</v>
      </c>
      <c r="C53" s="4">
        <v>100</v>
      </c>
    </row>
  </sheetData>
  <sortState xmlns:xlrd2="http://schemas.microsoft.com/office/spreadsheetml/2017/richdata2" ref="A46:B53">
    <sortCondition descending="1" ref="B46:B53"/>
  </sortState>
  <mergeCells count="3">
    <mergeCell ref="B17:D17"/>
    <mergeCell ref="E17:G17"/>
    <mergeCell ref="H17:J17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2" tint="0.79998168889431442"/>
  </sheetPr>
  <dimension ref="A1:Q50"/>
  <sheetViews>
    <sheetView zoomScale="55" zoomScaleNormal="55" workbookViewId="0"/>
  </sheetViews>
  <sheetFormatPr defaultColWidth="8.7265625" defaultRowHeight="15.5" x14ac:dyDescent="0.35"/>
  <cols>
    <col min="1" max="1" width="20.08984375" style="4" customWidth="1"/>
    <col min="2" max="2" width="10.81640625" style="4" customWidth="1"/>
    <col min="3" max="3" width="8.7265625" style="4"/>
    <col min="4" max="4" width="9.81640625" style="4" customWidth="1"/>
    <col min="5" max="5" width="10.81640625" style="4" customWidth="1"/>
    <col min="6" max="6" width="8.7265625" style="4"/>
    <col min="7" max="7" width="9.26953125" style="4" bestFit="1" customWidth="1"/>
    <col min="8" max="8" width="10.81640625" style="4" customWidth="1"/>
    <col min="9" max="10" width="8.7265625" style="4"/>
    <col min="11" max="11" width="17.1796875" style="4" bestFit="1" customWidth="1"/>
    <col min="12" max="13" width="8.7265625" style="4"/>
    <col min="14" max="16" width="12.7265625" style="4" customWidth="1"/>
    <col min="17" max="16384" width="8.7265625" style="4"/>
  </cols>
  <sheetData>
    <row r="1" spans="1:17" ht="21" x14ac:dyDescent="0.5">
      <c r="A1" s="26" t="s">
        <v>26</v>
      </c>
      <c r="B1" s="5" t="s">
        <v>84</v>
      </c>
      <c r="Q1" s="202"/>
    </row>
    <row r="2" spans="1:17" x14ac:dyDescent="0.35">
      <c r="A2" s="26"/>
      <c r="B2" s="5"/>
      <c r="O2" s="50"/>
      <c r="P2"/>
      <c r="Q2"/>
    </row>
    <row r="3" spans="1:17" x14ac:dyDescent="0.35">
      <c r="J3" s="4" t="s">
        <v>74</v>
      </c>
      <c r="O3"/>
      <c r="P3"/>
      <c r="Q3"/>
    </row>
    <row r="4" spans="1:17" ht="31" customHeight="1" x14ac:dyDescent="0.35">
      <c r="B4" s="55">
        <v>2021</v>
      </c>
      <c r="C4" s="55">
        <v>2022</v>
      </c>
      <c r="D4" s="55">
        <v>2023</v>
      </c>
      <c r="E4" s="76"/>
      <c r="F4" s="253">
        <v>2021</v>
      </c>
      <c r="G4" s="55">
        <v>2022</v>
      </c>
      <c r="H4" s="55">
        <v>2023</v>
      </c>
      <c r="I4" s="76"/>
      <c r="J4" s="253">
        <v>2021</v>
      </c>
      <c r="K4" s="55">
        <v>2022</v>
      </c>
      <c r="L4" s="55">
        <v>2023</v>
      </c>
      <c r="M4" s="76"/>
      <c r="N4" s="251" t="s">
        <v>58</v>
      </c>
      <c r="O4" s="251" t="s">
        <v>59</v>
      </c>
      <c r="P4" s="252" t="s">
        <v>292</v>
      </c>
      <c r="Q4" s="97"/>
    </row>
    <row r="5" spans="1:17" x14ac:dyDescent="0.35">
      <c r="A5" s="5" t="s">
        <v>0</v>
      </c>
      <c r="B5" s="48">
        <f>D19</f>
        <v>0.67956692006450126</v>
      </c>
      <c r="C5" s="48">
        <f>G19</f>
        <v>0.63905930470347649</v>
      </c>
      <c r="D5" s="205">
        <v>0.71087143032234346</v>
      </c>
      <c r="F5" s="73">
        <f>B5/$B$5*100</f>
        <v>100</v>
      </c>
      <c r="G5" s="73">
        <f>C5/$C$5*100</f>
        <v>100</v>
      </c>
      <c r="H5" s="73">
        <f>D5/$D$5*100</f>
        <v>100</v>
      </c>
      <c r="J5" s="73">
        <f>B5/$B$5*100</f>
        <v>100</v>
      </c>
      <c r="K5" s="73">
        <f>C5/$B$5*100</f>
        <v>94.03920141416242</v>
      </c>
      <c r="L5" s="73">
        <f>D5/$B$5*100</f>
        <v>104.60653827217942</v>
      </c>
      <c r="N5" s="73">
        <f>K5-J5</f>
        <v>-5.9607985858375798</v>
      </c>
      <c r="O5" s="73">
        <f>L5-K5</f>
        <v>10.567336858017001</v>
      </c>
      <c r="P5" s="73">
        <f>L5-J5</f>
        <v>4.6065382721794208</v>
      </c>
    </row>
    <row r="6" spans="1:17" x14ac:dyDescent="0.35">
      <c r="B6" s="43"/>
      <c r="C6" s="43"/>
      <c r="D6" s="206"/>
      <c r="F6" s="73"/>
      <c r="G6" s="73"/>
      <c r="H6" s="73"/>
      <c r="J6" s="73"/>
      <c r="K6" s="73"/>
      <c r="L6" s="73"/>
      <c r="N6" s="73"/>
      <c r="O6" s="73"/>
      <c r="P6" s="73"/>
    </row>
    <row r="7" spans="1:17" x14ac:dyDescent="0.35">
      <c r="A7" s="4" t="s">
        <v>60</v>
      </c>
      <c r="B7" s="43">
        <f t="shared" ref="B7:B14" si="0">D21</f>
        <v>0.65248912518124702</v>
      </c>
      <c r="C7" s="43">
        <f t="shared" ref="C7:C14" si="1">G21</f>
        <v>0.75226977950713358</v>
      </c>
      <c r="D7" s="206">
        <v>0.77821011673151752</v>
      </c>
      <c r="F7" s="73">
        <f t="shared" ref="F7:F14" si="2">B7/$B$5*100</f>
        <v>96.015433641077735</v>
      </c>
      <c r="G7" s="73">
        <f t="shared" ref="G7:G14" si="3">C7/$C$5*100</f>
        <v>117.71517509727627</v>
      </c>
      <c r="H7" s="73">
        <f>D7/$D$5*100</f>
        <v>109.47269555883537</v>
      </c>
      <c r="J7" s="73">
        <f t="shared" ref="J7:K14" si="4">B7/$B$5*100</f>
        <v>96.015433641077735</v>
      </c>
      <c r="K7" s="73">
        <f t="shared" si="4"/>
        <v>110.69841060476161</v>
      </c>
      <c r="L7" s="73">
        <f>D7/$B$5*100</f>
        <v>114.51559717733959</v>
      </c>
      <c r="N7" s="73">
        <f t="shared" ref="N7:N14" si="5">K7-J7</f>
        <v>14.682976963683871</v>
      </c>
      <c r="O7" s="73">
        <f t="shared" ref="O7:O13" si="6">L7-K7</f>
        <v>3.817186572577981</v>
      </c>
      <c r="P7" s="73">
        <f t="shared" ref="P7:P14" si="7">L7-J7</f>
        <v>18.500163536261852</v>
      </c>
    </row>
    <row r="8" spans="1:17" x14ac:dyDescent="0.35">
      <c r="A8" s="4" t="s">
        <v>61</v>
      </c>
      <c r="B8" s="43">
        <f t="shared" si="0"/>
        <v>0.59405940594059403</v>
      </c>
      <c r="C8" s="43">
        <f t="shared" si="1"/>
        <v>0.61855670103092786</v>
      </c>
      <c r="D8" s="206">
        <v>0.2061855670103093</v>
      </c>
      <c r="F8" s="73">
        <f t="shared" si="2"/>
        <v>87.417351904681993</v>
      </c>
      <c r="G8" s="73">
        <f t="shared" si="3"/>
        <v>96.791752577319585</v>
      </c>
      <c r="H8" s="73">
        <f>D8/$D$5*100</f>
        <v>29.004621400639884</v>
      </c>
      <c r="J8" s="73">
        <f t="shared" si="4"/>
        <v>87.417351904681993</v>
      </c>
      <c r="K8" s="73">
        <f t="shared" si="4"/>
        <v>91.022191158483324</v>
      </c>
      <c r="L8" s="73">
        <f>D8/$B$5*100</f>
        <v>30.340730386161109</v>
      </c>
      <c r="N8" s="73">
        <f t="shared" si="5"/>
        <v>3.6048392538013303</v>
      </c>
      <c r="O8" s="73">
        <f t="shared" si="6"/>
        <v>-60.681460772322211</v>
      </c>
      <c r="P8" s="73">
        <f t="shared" si="7"/>
        <v>-57.076621518520881</v>
      </c>
    </row>
    <row r="9" spans="1:17" x14ac:dyDescent="0.35">
      <c r="A9" s="4" t="s">
        <v>62</v>
      </c>
      <c r="B9" s="43">
        <f t="shared" si="0"/>
        <v>0.48309178743961351</v>
      </c>
      <c r="C9" s="43">
        <f t="shared" si="1"/>
        <v>0</v>
      </c>
      <c r="D9" s="206">
        <v>0.5</v>
      </c>
      <c r="F9" s="73">
        <f t="shared" si="2"/>
        <v>71.088184721198715</v>
      </c>
      <c r="G9" s="73">
        <f t="shared" si="3"/>
        <v>0</v>
      </c>
      <c r="H9" s="73">
        <f>D9/$D$5*100</f>
        <v>70.33620689655173</v>
      </c>
      <c r="J9" s="73">
        <f t="shared" si="4"/>
        <v>71.088184721198715</v>
      </c>
      <c r="K9" s="73">
        <f t="shared" si="4"/>
        <v>0</v>
      </c>
      <c r="L9" s="73">
        <f>D9/$B$5*100</f>
        <v>73.576271186440678</v>
      </c>
      <c r="N9" s="73">
        <f t="shared" si="5"/>
        <v>-71.088184721198715</v>
      </c>
      <c r="O9" s="73">
        <f t="shared" si="6"/>
        <v>73.576271186440678</v>
      </c>
      <c r="P9" s="73">
        <f t="shared" si="7"/>
        <v>2.4880864652419632</v>
      </c>
    </row>
    <row r="10" spans="1:17" x14ac:dyDescent="0.35">
      <c r="A10" s="4" t="s">
        <v>63</v>
      </c>
      <c r="B10" s="43">
        <f t="shared" si="0"/>
        <v>1.6032064128256511</v>
      </c>
      <c r="C10" s="43">
        <f t="shared" si="1"/>
        <v>0.57736720554272514</v>
      </c>
      <c r="D10" s="206">
        <v>0.80831408775981528</v>
      </c>
      <c r="F10" s="73">
        <f t="shared" si="2"/>
        <v>235.91589959580176</v>
      </c>
      <c r="G10" s="73">
        <f t="shared" si="3"/>
        <v>90.346420323325631</v>
      </c>
      <c r="H10" s="73">
        <f>D10/$D$5*100</f>
        <v>113.70749382814367</v>
      </c>
      <c r="J10" s="73">
        <f t="shared" si="4"/>
        <v>235.91589959580176</v>
      </c>
      <c r="K10" s="73">
        <f t="shared" si="4"/>
        <v>84.961052178337965</v>
      </c>
      <c r="L10" s="73">
        <f>D10/$B$5*100</f>
        <v>118.94547304967315</v>
      </c>
      <c r="N10" s="73">
        <f t="shared" si="5"/>
        <v>-150.95484741746378</v>
      </c>
      <c r="O10" s="73">
        <f t="shared" si="6"/>
        <v>33.984420871335189</v>
      </c>
      <c r="P10" s="73">
        <f t="shared" si="7"/>
        <v>-116.97042654612861</v>
      </c>
    </row>
    <row r="11" spans="1:17" x14ac:dyDescent="0.35">
      <c r="A11" s="4" t="s">
        <v>64</v>
      </c>
      <c r="B11" s="43">
        <f t="shared" si="0"/>
        <v>0.64585575888051672</v>
      </c>
      <c r="C11" s="43">
        <f t="shared" si="1"/>
        <v>0.70257611241217799</v>
      </c>
      <c r="D11" s="206">
        <v>0.58548009367681508</v>
      </c>
      <c r="F11" s="73">
        <f t="shared" si="2"/>
        <v>95.039316925434676</v>
      </c>
      <c r="G11" s="73">
        <f t="shared" si="3"/>
        <v>109.93911007025761</v>
      </c>
      <c r="H11" s="73">
        <f t="shared" ref="H11:H13" si="8">D11/$D$5*100</f>
        <v>82.360898005329901</v>
      </c>
      <c r="J11" s="73">
        <f t="shared" si="4"/>
        <v>95.039316925434676</v>
      </c>
      <c r="K11" s="73">
        <f t="shared" si="4"/>
        <v>103.38586115190729</v>
      </c>
      <c r="L11" s="73">
        <f>D11/$B$5*100</f>
        <v>86.154884293256075</v>
      </c>
      <c r="N11" s="73">
        <f t="shared" si="5"/>
        <v>8.3465442264726164</v>
      </c>
      <c r="O11" s="73">
        <f t="shared" si="6"/>
        <v>-17.230976858651218</v>
      </c>
      <c r="P11" s="73">
        <f t="shared" si="7"/>
        <v>-8.8844326321786014</v>
      </c>
    </row>
    <row r="12" spans="1:17" x14ac:dyDescent="0.35">
      <c r="A12" s="4" t="s">
        <v>65</v>
      </c>
      <c r="B12" s="43">
        <f t="shared" si="0"/>
        <v>0.43541364296081275</v>
      </c>
      <c r="C12" s="43">
        <f t="shared" si="1"/>
        <v>0.97560975609756095</v>
      </c>
      <c r="D12" s="206">
        <v>0.48780487804878048</v>
      </c>
      <c r="F12" s="73">
        <f t="shared" si="2"/>
        <v>64.072224545521635</v>
      </c>
      <c r="G12" s="73">
        <f t="shared" si="3"/>
        <v>152.66341463414633</v>
      </c>
      <c r="H12" s="73">
        <f>D12/$D$5*100</f>
        <v>68.620689655172413</v>
      </c>
      <c r="J12" s="73">
        <f t="shared" si="4"/>
        <v>64.072224545521635</v>
      </c>
      <c r="K12" s="73">
        <f t="shared" si="4"/>
        <v>143.56345597354277</v>
      </c>
      <c r="L12" s="73">
        <f t="shared" ref="L12" si="9">D12/$B$5*100</f>
        <v>71.781727986771386</v>
      </c>
      <c r="N12" s="73">
        <f t="shared" si="5"/>
        <v>79.491231428021138</v>
      </c>
      <c r="O12" s="73">
        <f t="shared" si="6"/>
        <v>-71.781727986771386</v>
      </c>
      <c r="P12" s="73">
        <f t="shared" si="7"/>
        <v>7.7095034412497512</v>
      </c>
    </row>
    <row r="13" spans="1:17" x14ac:dyDescent="0.35">
      <c r="A13" s="4" t="s">
        <v>66</v>
      </c>
      <c r="B13" s="43">
        <f t="shared" si="0"/>
        <v>0.55045871559633031</v>
      </c>
      <c r="C13" s="43">
        <f t="shared" si="1"/>
        <v>0.20833333333333334</v>
      </c>
      <c r="D13" s="206">
        <v>0.20833333333333334</v>
      </c>
      <c r="F13" s="73">
        <f t="shared" si="2"/>
        <v>81.001399471310847</v>
      </c>
      <c r="G13" s="73">
        <f t="shared" si="3"/>
        <v>32.6</v>
      </c>
      <c r="H13" s="73">
        <f t="shared" si="8"/>
        <v>29.306752873563219</v>
      </c>
      <c r="J13" s="73">
        <f t="shared" si="4"/>
        <v>81.001399471310847</v>
      </c>
      <c r="K13" s="73">
        <f t="shared" si="4"/>
        <v>30.656779661016952</v>
      </c>
      <c r="L13" s="73">
        <f>D13/$B$5*100</f>
        <v>30.656779661016952</v>
      </c>
      <c r="N13" s="73">
        <f t="shared" si="5"/>
        <v>-50.344619810293892</v>
      </c>
      <c r="O13" s="73">
        <f t="shared" si="6"/>
        <v>0</v>
      </c>
      <c r="P13" s="73">
        <f t="shared" si="7"/>
        <v>-50.344619810293892</v>
      </c>
    </row>
    <row r="14" spans="1:17" x14ac:dyDescent="0.35">
      <c r="A14" s="4" t="s">
        <v>67</v>
      </c>
      <c r="B14" s="43">
        <f t="shared" si="0"/>
        <v>0.37174721189591076</v>
      </c>
      <c r="C14" s="43">
        <f t="shared" si="1"/>
        <v>0.30864197530864196</v>
      </c>
      <c r="D14" s="206">
        <v>1.4814814814814816</v>
      </c>
      <c r="F14" s="73">
        <f t="shared" si="2"/>
        <v>54.703547350513517</v>
      </c>
      <c r="G14" s="73">
        <f t="shared" si="3"/>
        <v>48.296296296296291</v>
      </c>
      <c r="H14" s="73">
        <f>D14/$D$5*100</f>
        <v>208.40357598978292</v>
      </c>
      <c r="J14" s="73">
        <f t="shared" si="4"/>
        <v>54.703547350513517</v>
      </c>
      <c r="K14" s="73">
        <f t="shared" si="4"/>
        <v>45.417451349654733</v>
      </c>
      <c r="L14" s="73">
        <f>D14/$B$5*100</f>
        <v>218.00376647834278</v>
      </c>
      <c r="N14" s="73">
        <f t="shared" si="5"/>
        <v>-9.2860960008587838</v>
      </c>
      <c r="O14" s="73">
        <f>L14-K14</f>
        <v>172.58631512868806</v>
      </c>
      <c r="P14" s="73">
        <f t="shared" si="7"/>
        <v>163.30021912782928</v>
      </c>
    </row>
    <row r="15" spans="1:17" x14ac:dyDescent="0.35">
      <c r="B15" s="42"/>
      <c r="C15" s="42"/>
    </row>
    <row r="17" spans="1:13" ht="23.5" x14ac:dyDescent="0.55000000000000004">
      <c r="B17" s="262">
        <v>2021</v>
      </c>
      <c r="C17" s="262"/>
      <c r="D17" s="262"/>
      <c r="E17" s="262">
        <v>2022</v>
      </c>
      <c r="F17" s="262"/>
      <c r="G17" s="262"/>
      <c r="H17" s="262">
        <v>2023</v>
      </c>
      <c r="I17" s="262"/>
      <c r="J17" s="262"/>
      <c r="L17" s="203"/>
    </row>
    <row r="18" spans="1:13" ht="48" x14ac:dyDescent="0.35">
      <c r="B18" s="24" t="s">
        <v>322</v>
      </c>
      <c r="C18" s="24" t="s">
        <v>85</v>
      </c>
      <c r="D18" s="72" t="s">
        <v>70</v>
      </c>
      <c r="E18" s="24" t="s">
        <v>322</v>
      </c>
      <c r="F18" s="24" t="s">
        <v>85</v>
      </c>
      <c r="G18" s="72" t="s">
        <v>70</v>
      </c>
      <c r="H18" s="24" t="s">
        <v>322</v>
      </c>
      <c r="I18" s="24" t="s">
        <v>85</v>
      </c>
      <c r="J18" s="72" t="s">
        <v>70</v>
      </c>
      <c r="K18" s="63"/>
      <c r="L18" s="65"/>
      <c r="M18" s="66"/>
    </row>
    <row r="19" spans="1:13" x14ac:dyDescent="0.35">
      <c r="A19" s="5" t="s">
        <v>0</v>
      </c>
      <c r="B19" s="151">
        <v>59</v>
      </c>
      <c r="C19" s="65">
        <v>8682</v>
      </c>
      <c r="D19" s="48">
        <f>(B19/C19)*100</f>
        <v>0.67956692006450126</v>
      </c>
      <c r="E19" s="151">
        <v>50</v>
      </c>
      <c r="F19" s="67">
        <v>7824</v>
      </c>
      <c r="G19" s="48">
        <f>(E19/F19)*100</f>
        <v>0.63905930470347649</v>
      </c>
      <c r="H19" s="5">
        <v>58</v>
      </c>
      <c r="I19" s="4">
        <v>8159</v>
      </c>
      <c r="J19" s="48">
        <f>(H19/I19)*100</f>
        <v>0.71087143032234346</v>
      </c>
      <c r="K19" s="63"/>
      <c r="L19" s="65"/>
      <c r="M19" s="66"/>
    </row>
    <row r="20" spans="1:13" x14ac:dyDescent="0.35">
      <c r="B20" s="59"/>
      <c r="C20" s="59"/>
      <c r="D20" s="43"/>
      <c r="E20" s="59"/>
      <c r="F20" s="59"/>
      <c r="G20" s="43"/>
      <c r="J20" s="48"/>
      <c r="K20" s="63"/>
      <c r="L20" s="65"/>
      <c r="M20" s="66"/>
    </row>
    <row r="21" spans="1:13" x14ac:dyDescent="0.35">
      <c r="A21" s="4" t="s">
        <v>60</v>
      </c>
      <c r="B21" s="65">
        <v>27</v>
      </c>
      <c r="C21" s="65">
        <v>4138</v>
      </c>
      <c r="D21" s="43">
        <f t="shared" ref="D21:D28" si="10">(B21/C21)*100</f>
        <v>0.65248912518124702</v>
      </c>
      <c r="E21" s="65">
        <v>29</v>
      </c>
      <c r="F21" s="65">
        <v>3855</v>
      </c>
      <c r="G21" s="43">
        <f t="shared" ref="G21:G28" si="11">(E21/F21)*100</f>
        <v>0.75226977950713358</v>
      </c>
      <c r="H21" s="4">
        <v>30</v>
      </c>
      <c r="I21" s="4">
        <v>3855</v>
      </c>
      <c r="J21" s="43">
        <f>(H21/I21)*100</f>
        <v>0.77821011673151752</v>
      </c>
      <c r="K21" s="63"/>
      <c r="L21" s="65"/>
      <c r="M21" s="66"/>
    </row>
    <row r="22" spans="1:13" x14ac:dyDescent="0.35">
      <c r="A22" s="4" t="s">
        <v>61</v>
      </c>
      <c r="B22" s="65">
        <v>3</v>
      </c>
      <c r="C22" s="65">
        <v>505</v>
      </c>
      <c r="D22" s="43">
        <f t="shared" si="10"/>
        <v>0.59405940594059403</v>
      </c>
      <c r="E22" s="65">
        <v>3</v>
      </c>
      <c r="F22" s="65">
        <v>485</v>
      </c>
      <c r="G22" s="43">
        <f t="shared" si="11"/>
        <v>0.61855670103092786</v>
      </c>
      <c r="H22" s="4">
        <v>1</v>
      </c>
      <c r="I22" s="4">
        <v>485</v>
      </c>
      <c r="J22" s="43">
        <f>(H22/I22)*100</f>
        <v>0.2061855670103093</v>
      </c>
      <c r="K22" s="63"/>
      <c r="L22" s="65"/>
      <c r="M22" s="66"/>
    </row>
    <row r="23" spans="1:13" x14ac:dyDescent="0.35">
      <c r="A23" s="4" t="s">
        <v>62</v>
      </c>
      <c r="B23" s="65">
        <v>1</v>
      </c>
      <c r="C23" s="65">
        <v>207</v>
      </c>
      <c r="D23" s="43">
        <f t="shared" si="10"/>
        <v>0.48309178743961351</v>
      </c>
      <c r="E23" s="65">
        <v>0</v>
      </c>
      <c r="F23" s="65">
        <v>200</v>
      </c>
      <c r="G23" s="43">
        <f t="shared" si="11"/>
        <v>0</v>
      </c>
      <c r="H23" s="4">
        <v>1</v>
      </c>
      <c r="I23" s="4">
        <v>200</v>
      </c>
      <c r="J23" s="43">
        <f t="shared" ref="J23:J28" si="12">(H23/I23)*100</f>
        <v>0.5</v>
      </c>
      <c r="K23" s="63"/>
      <c r="L23" s="65"/>
      <c r="M23" s="66"/>
    </row>
    <row r="24" spans="1:13" x14ac:dyDescent="0.35">
      <c r="A24" s="4" t="s">
        <v>63</v>
      </c>
      <c r="B24" s="65">
        <v>16</v>
      </c>
      <c r="C24" s="65">
        <v>998</v>
      </c>
      <c r="D24" s="43">
        <f t="shared" si="10"/>
        <v>1.6032064128256511</v>
      </c>
      <c r="E24" s="65">
        <v>5</v>
      </c>
      <c r="F24" s="65">
        <v>866</v>
      </c>
      <c r="G24" s="43">
        <f t="shared" si="11"/>
        <v>0.57736720554272514</v>
      </c>
      <c r="H24" s="4">
        <v>7</v>
      </c>
      <c r="I24" s="4">
        <v>866</v>
      </c>
      <c r="J24" s="43">
        <f t="shared" si="12"/>
        <v>0.80831408775981528</v>
      </c>
      <c r="K24" s="63"/>
      <c r="L24" s="65"/>
      <c r="M24" s="66"/>
    </row>
    <row r="25" spans="1:13" x14ac:dyDescent="0.35">
      <c r="A25" s="4" t="s">
        <v>64</v>
      </c>
      <c r="B25" s="65">
        <v>6</v>
      </c>
      <c r="C25" s="65">
        <v>929</v>
      </c>
      <c r="D25" s="43">
        <f t="shared" si="10"/>
        <v>0.64585575888051672</v>
      </c>
      <c r="E25" s="65">
        <v>6</v>
      </c>
      <c r="F25" s="65">
        <v>854</v>
      </c>
      <c r="G25" s="43">
        <f t="shared" si="11"/>
        <v>0.70257611241217799</v>
      </c>
      <c r="H25" s="4">
        <v>5</v>
      </c>
      <c r="I25" s="4">
        <v>854</v>
      </c>
      <c r="J25" s="43">
        <f t="shared" si="12"/>
        <v>0.58548009367681508</v>
      </c>
      <c r="K25" s="63"/>
      <c r="L25" s="65"/>
      <c r="M25" s="66"/>
    </row>
    <row r="26" spans="1:13" x14ac:dyDescent="0.35">
      <c r="A26" s="4" t="s">
        <v>65</v>
      </c>
      <c r="B26" s="65">
        <v>3</v>
      </c>
      <c r="C26" s="65">
        <v>689</v>
      </c>
      <c r="D26" s="43">
        <f t="shared" si="10"/>
        <v>0.43541364296081275</v>
      </c>
      <c r="E26" s="65">
        <v>6</v>
      </c>
      <c r="F26" s="65">
        <v>615</v>
      </c>
      <c r="G26" s="43">
        <f t="shared" si="11"/>
        <v>0.97560975609756095</v>
      </c>
      <c r="H26" s="4">
        <v>3</v>
      </c>
      <c r="I26" s="4">
        <v>615</v>
      </c>
      <c r="J26" s="43">
        <f t="shared" si="12"/>
        <v>0.48780487804878048</v>
      </c>
    </row>
    <row r="27" spans="1:13" x14ac:dyDescent="0.35">
      <c r="A27" s="4" t="s">
        <v>66</v>
      </c>
      <c r="B27" s="65">
        <v>3</v>
      </c>
      <c r="C27" s="65">
        <v>545</v>
      </c>
      <c r="D27" s="43">
        <f t="shared" si="10"/>
        <v>0.55045871559633031</v>
      </c>
      <c r="E27" s="65">
        <v>1</v>
      </c>
      <c r="F27" s="65">
        <v>480</v>
      </c>
      <c r="G27" s="43">
        <f t="shared" si="11"/>
        <v>0.20833333333333334</v>
      </c>
      <c r="H27" s="4">
        <v>1</v>
      </c>
      <c r="I27" s="4">
        <v>480</v>
      </c>
      <c r="J27" s="43">
        <f t="shared" si="12"/>
        <v>0.20833333333333334</v>
      </c>
    </row>
    <row r="28" spans="1:13" x14ac:dyDescent="0.35">
      <c r="A28" s="4" t="s">
        <v>67</v>
      </c>
      <c r="B28" s="65">
        <v>7</v>
      </c>
      <c r="C28" s="65">
        <v>1883</v>
      </c>
      <c r="D28" s="43">
        <f t="shared" si="10"/>
        <v>0.37174721189591076</v>
      </c>
      <c r="E28" s="65">
        <v>5</v>
      </c>
      <c r="F28" s="65">
        <v>1620</v>
      </c>
      <c r="G28" s="43">
        <f t="shared" si="11"/>
        <v>0.30864197530864196</v>
      </c>
      <c r="H28" s="4">
        <v>24</v>
      </c>
      <c r="I28" s="4">
        <v>1620</v>
      </c>
      <c r="J28" s="43">
        <f t="shared" si="12"/>
        <v>1.4814814814814816</v>
      </c>
    </row>
    <row r="30" spans="1:13" x14ac:dyDescent="0.35">
      <c r="B30" s="152" t="s">
        <v>71</v>
      </c>
    </row>
    <row r="31" spans="1:13" x14ac:dyDescent="0.35">
      <c r="A31" s="4" t="s">
        <v>6</v>
      </c>
      <c r="B31" s="73">
        <v>152.66341463414633</v>
      </c>
      <c r="C31" s="4">
        <v>100</v>
      </c>
    </row>
    <row r="32" spans="1:13" x14ac:dyDescent="0.35">
      <c r="A32" s="4" t="s">
        <v>1</v>
      </c>
      <c r="B32" s="73">
        <v>117.71517509727627</v>
      </c>
      <c r="C32" s="4">
        <v>100</v>
      </c>
    </row>
    <row r="33" spans="1:8" x14ac:dyDescent="0.35">
      <c r="A33" s="4" t="s">
        <v>5</v>
      </c>
      <c r="B33" s="73">
        <v>109.93911007025761</v>
      </c>
      <c r="C33" s="4">
        <v>100</v>
      </c>
    </row>
    <row r="34" spans="1:8" x14ac:dyDescent="0.35">
      <c r="A34" s="4" t="s">
        <v>2</v>
      </c>
      <c r="B34" s="73">
        <v>96.791752577319585</v>
      </c>
      <c r="C34" s="4">
        <v>100</v>
      </c>
      <c r="H34" s="4" t="s">
        <v>86</v>
      </c>
    </row>
    <row r="35" spans="1:8" x14ac:dyDescent="0.35">
      <c r="A35" s="4" t="s">
        <v>4</v>
      </c>
      <c r="B35" s="73">
        <v>90.346420323325631</v>
      </c>
      <c r="C35" s="4">
        <v>100</v>
      </c>
    </row>
    <row r="36" spans="1:8" x14ac:dyDescent="0.35">
      <c r="A36" s="4" t="s">
        <v>8</v>
      </c>
      <c r="B36" s="73">
        <v>48.296296296296291</v>
      </c>
      <c r="C36" s="4">
        <v>100</v>
      </c>
    </row>
    <row r="37" spans="1:8" x14ac:dyDescent="0.35">
      <c r="A37" s="4" t="s">
        <v>7</v>
      </c>
      <c r="B37" s="73">
        <v>32.6</v>
      </c>
      <c r="C37" s="4">
        <v>100</v>
      </c>
    </row>
    <row r="38" spans="1:8" x14ac:dyDescent="0.35">
      <c r="A38" s="4" t="s">
        <v>3</v>
      </c>
      <c r="B38" s="73">
        <v>0</v>
      </c>
      <c r="C38" s="4">
        <v>100</v>
      </c>
    </row>
    <row r="42" spans="1:8" x14ac:dyDescent="0.35">
      <c r="B42" s="152" t="s">
        <v>72</v>
      </c>
    </row>
    <row r="43" spans="1:8" x14ac:dyDescent="0.35">
      <c r="A43" s="4" t="s">
        <v>8</v>
      </c>
      <c r="B43" s="73">
        <v>208.40357598978292</v>
      </c>
      <c r="C43" s="4">
        <v>100</v>
      </c>
    </row>
    <row r="44" spans="1:8" x14ac:dyDescent="0.35">
      <c r="A44" s="4" t="s">
        <v>4</v>
      </c>
      <c r="B44" s="73">
        <v>113.70749382814367</v>
      </c>
      <c r="C44" s="4">
        <v>100</v>
      </c>
    </row>
    <row r="45" spans="1:8" x14ac:dyDescent="0.35">
      <c r="A45" s="4" t="s">
        <v>1</v>
      </c>
      <c r="B45" s="73">
        <v>109.47269555883537</v>
      </c>
      <c r="C45" s="4">
        <v>100</v>
      </c>
    </row>
    <row r="46" spans="1:8" x14ac:dyDescent="0.35">
      <c r="A46" s="4" t="s">
        <v>5</v>
      </c>
      <c r="B46" s="73">
        <v>82.360898005329901</v>
      </c>
      <c r="C46" s="4">
        <v>100</v>
      </c>
    </row>
    <row r="47" spans="1:8" x14ac:dyDescent="0.35">
      <c r="A47" s="4" t="s">
        <v>3</v>
      </c>
      <c r="B47" s="73">
        <v>70.33620689655173</v>
      </c>
      <c r="C47" s="4">
        <v>100</v>
      </c>
    </row>
    <row r="48" spans="1:8" x14ac:dyDescent="0.35">
      <c r="A48" s="4" t="s">
        <v>6</v>
      </c>
      <c r="B48" s="73">
        <v>68.620689655172413</v>
      </c>
      <c r="C48" s="4">
        <v>100</v>
      </c>
    </row>
    <row r="49" spans="1:3" x14ac:dyDescent="0.35">
      <c r="A49" s="4" t="s">
        <v>7</v>
      </c>
      <c r="B49" s="73">
        <v>29.306752873563219</v>
      </c>
      <c r="C49" s="4">
        <v>100</v>
      </c>
    </row>
    <row r="50" spans="1:3" x14ac:dyDescent="0.35">
      <c r="A50" s="4" t="s">
        <v>2</v>
      </c>
      <c r="B50" s="73">
        <v>29.004621400639884</v>
      </c>
      <c r="C50" s="4">
        <v>100</v>
      </c>
    </row>
  </sheetData>
  <sortState xmlns:xlrd2="http://schemas.microsoft.com/office/spreadsheetml/2017/richdata2" ref="A43:B50">
    <sortCondition descending="1" ref="B43:B50"/>
  </sortState>
  <mergeCells count="3">
    <mergeCell ref="B17:D17"/>
    <mergeCell ref="E17:G17"/>
    <mergeCell ref="H17:J17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2" tint="0.79998168889431442"/>
  </sheetPr>
  <dimension ref="A1:P78"/>
  <sheetViews>
    <sheetView zoomScale="70" zoomScaleNormal="70" workbookViewId="0"/>
  </sheetViews>
  <sheetFormatPr defaultColWidth="8.7265625" defaultRowHeight="15.5" x14ac:dyDescent="0.35"/>
  <cols>
    <col min="1" max="1" width="19.453125" style="4" customWidth="1"/>
    <col min="2" max="2" width="13.26953125" style="4" customWidth="1"/>
    <col min="3" max="3" width="11.81640625" style="4" customWidth="1"/>
    <col min="4" max="4" width="9.54296875" style="4" customWidth="1"/>
    <col min="5" max="5" width="12.81640625" style="4" customWidth="1"/>
    <col min="6" max="6" width="9.54296875" style="4" bestFit="1" customWidth="1"/>
    <col min="7" max="7" width="9.54296875" style="4" customWidth="1"/>
    <col min="8" max="8" width="14.90625" style="4" customWidth="1"/>
    <col min="9" max="9" width="15" style="4" customWidth="1"/>
    <col min="10" max="10" width="8.7265625" style="4"/>
    <col min="11" max="11" width="9.54296875" style="4" customWidth="1"/>
    <col min="12" max="13" width="8.7265625" style="4"/>
    <col min="14" max="15" width="12.7265625" style="4" customWidth="1"/>
    <col min="16" max="16" width="13.81640625" style="4" customWidth="1"/>
    <col min="17" max="16384" width="8.7265625" style="4"/>
  </cols>
  <sheetData>
    <row r="1" spans="1:16" x14ac:dyDescent="0.35">
      <c r="A1" s="68" t="s">
        <v>87</v>
      </c>
      <c r="B1" s="5" t="s">
        <v>88</v>
      </c>
    </row>
    <row r="2" spans="1:16" x14ac:dyDescent="0.35">
      <c r="A2" s="68"/>
      <c r="B2" s="5"/>
      <c r="N2" s="50"/>
      <c r="O2"/>
      <c r="P2"/>
    </row>
    <row r="3" spans="1:16" x14ac:dyDescent="0.35">
      <c r="A3" s="68"/>
      <c r="J3" s="4" t="s">
        <v>74</v>
      </c>
      <c r="N3"/>
      <c r="O3"/>
      <c r="P3"/>
    </row>
    <row r="4" spans="1:16" ht="31" customHeight="1" x14ac:dyDescent="0.35">
      <c r="A4" s="68"/>
      <c r="B4" s="52">
        <v>2021</v>
      </c>
      <c r="C4" s="52">
        <v>2022</v>
      </c>
      <c r="D4" s="52">
        <v>2023</v>
      </c>
      <c r="F4" s="52">
        <v>2021</v>
      </c>
      <c r="G4" s="52">
        <v>2022</v>
      </c>
      <c r="H4" s="52">
        <v>2023</v>
      </c>
      <c r="J4" s="64">
        <v>2021</v>
      </c>
      <c r="K4" s="52">
        <v>2022</v>
      </c>
      <c r="L4" s="52">
        <v>2023</v>
      </c>
      <c r="N4" s="201" t="s">
        <v>58</v>
      </c>
      <c r="O4" s="201" t="s">
        <v>59</v>
      </c>
      <c r="P4" s="228" t="s">
        <v>292</v>
      </c>
    </row>
    <row r="5" spans="1:16" x14ac:dyDescent="0.35">
      <c r="A5" s="5" t="s">
        <v>0</v>
      </c>
      <c r="B5" s="107">
        <f>D19</f>
        <v>13.545202098117864</v>
      </c>
      <c r="C5" s="107">
        <f>G19</f>
        <v>14.32502427970217</v>
      </c>
      <c r="D5" s="103">
        <v>14.200694329641264</v>
      </c>
      <c r="F5" s="74">
        <f>B5/$B$5*100</f>
        <v>100</v>
      </c>
      <c r="G5" s="74">
        <f>C5/$C$5*100</f>
        <v>100</v>
      </c>
      <c r="H5" s="231">
        <f>D5/$D$5*100</f>
        <v>100</v>
      </c>
      <c r="J5" s="73">
        <f>B5/$B$5*100</f>
        <v>100</v>
      </c>
      <c r="K5" s="73">
        <f>C5/$B$5*100</f>
        <v>105.75718380527275</v>
      </c>
      <c r="L5" s="73">
        <f>D5/$B$5*100</f>
        <v>104.83929458398026</v>
      </c>
      <c r="N5" s="73">
        <f>K5-J5</f>
        <v>5.7571838052727458</v>
      </c>
      <c r="O5" s="74">
        <f>L5-K5</f>
        <v>-0.91788922129248363</v>
      </c>
      <c r="P5" s="74">
        <f>L5-J5</f>
        <v>4.8392945839802621</v>
      </c>
    </row>
    <row r="6" spans="1:16" x14ac:dyDescent="0.35">
      <c r="B6" s="107"/>
      <c r="C6" s="107"/>
      <c r="D6" s="104"/>
      <c r="F6" s="74"/>
      <c r="G6" s="74"/>
      <c r="H6" s="232"/>
      <c r="J6" s="73"/>
      <c r="K6" s="73"/>
      <c r="L6" s="73"/>
      <c r="N6" s="73"/>
      <c r="O6" s="74"/>
      <c r="P6" s="74"/>
    </row>
    <row r="7" spans="1:16" x14ac:dyDescent="0.35">
      <c r="A7" s="4" t="s">
        <v>60</v>
      </c>
      <c r="B7" s="108">
        <f t="shared" ref="B7:B14" si="0">D21</f>
        <v>15.954415954415953</v>
      </c>
      <c r="C7" s="108">
        <f t="shared" ref="C7:C14" si="1">G21</f>
        <v>16.540362438220757</v>
      </c>
      <c r="D7" s="104">
        <v>15.942028985507244</v>
      </c>
      <c r="F7" s="74">
        <f>B7/$B$5*100</f>
        <v>117.78647405071096</v>
      </c>
      <c r="G7" s="74">
        <f>C7/$C$5*100</f>
        <v>115.46481259133088</v>
      </c>
      <c r="H7" s="40">
        <f>D7/$D$5*100</f>
        <v>112.26232052774543</v>
      </c>
      <c r="J7" s="73">
        <f>B7/$B$5*100</f>
        <v>117.78647405071096</v>
      </c>
      <c r="K7" s="73">
        <f t="shared" ref="J7:K14" si="2">C7/$B$5*100</f>
        <v>122.11233408262751</v>
      </c>
      <c r="L7" s="73">
        <f>D7/$B$5*100</f>
        <v>117.69502492489519</v>
      </c>
      <c r="N7" s="73">
        <f t="shared" ref="N7:N14" si="3">K7-J7</f>
        <v>4.3258600319165481</v>
      </c>
      <c r="O7" s="74">
        <f t="shared" ref="O7:O13" si="4">L7-K7</f>
        <v>-4.4173091577323191</v>
      </c>
      <c r="P7" s="74">
        <f t="shared" ref="P7:P14" si="5">L7-J7</f>
        <v>-9.1449125815771026E-2</v>
      </c>
    </row>
    <row r="8" spans="1:16" x14ac:dyDescent="0.35">
      <c r="A8" s="4" t="s">
        <v>61</v>
      </c>
      <c r="B8" s="108">
        <f t="shared" si="0"/>
        <v>11.138613861386139</v>
      </c>
      <c r="C8" s="108">
        <f t="shared" si="1"/>
        <v>12.467532467532468</v>
      </c>
      <c r="D8" s="104">
        <v>13.750000000000002</v>
      </c>
      <c r="F8" s="74">
        <f>B8/$B$5*100</f>
        <v>82.232910079162821</v>
      </c>
      <c r="G8" s="74">
        <f t="shared" ref="G8:G14" si="6">C8/$C$5*100</f>
        <v>87.033237948492186</v>
      </c>
      <c r="H8" s="40">
        <f t="shared" ref="H8:H14" si="7">D8/$D$5*100</f>
        <v>96.82625145518044</v>
      </c>
      <c r="J8" s="73">
        <f t="shared" si="2"/>
        <v>82.232910079162821</v>
      </c>
      <c r="K8" s="73">
        <f t="shared" si="2"/>
        <v>92.043901428867272</v>
      </c>
      <c r="L8" s="73">
        <f>D8/$B$5*100</f>
        <v>101.51195899772212</v>
      </c>
      <c r="N8" s="73">
        <f t="shared" si="3"/>
        <v>9.8109913497044516</v>
      </c>
      <c r="O8" s="74">
        <f t="shared" si="4"/>
        <v>9.4680575688548458</v>
      </c>
      <c r="P8" s="74">
        <f t="shared" si="5"/>
        <v>19.279048918559297</v>
      </c>
    </row>
    <row r="9" spans="1:16" x14ac:dyDescent="0.35">
      <c r="A9" s="4" t="s">
        <v>62</v>
      </c>
      <c r="B9" s="108">
        <f t="shared" si="0"/>
        <v>28.8135593220339</v>
      </c>
      <c r="C9" s="108">
        <f t="shared" si="1"/>
        <v>29.927007299270077</v>
      </c>
      <c r="D9" s="104">
        <v>30.46875</v>
      </c>
      <c r="F9" s="74">
        <f>B9/$B$5*100</f>
        <v>212.72151654376282</v>
      </c>
      <c r="G9" s="74">
        <f t="shared" si="6"/>
        <v>208.91418202812488</v>
      </c>
      <c r="H9" s="40">
        <f>D9/$D$5*100</f>
        <v>214.55817083818394</v>
      </c>
      <c r="J9" s="73">
        <f t="shared" si="2"/>
        <v>212.72151654376282</v>
      </c>
      <c r="K9" s="73">
        <f>C9/$B$5*100</f>
        <v>220.94175548276613</v>
      </c>
      <c r="L9" s="73">
        <f>D9/$B$5*100</f>
        <v>224.94127277904329</v>
      </c>
      <c r="N9" s="73">
        <f t="shared" si="3"/>
        <v>8.220238939003309</v>
      </c>
      <c r="O9" s="74">
        <f t="shared" si="4"/>
        <v>3.9995172962771619</v>
      </c>
      <c r="P9" s="74">
        <f t="shared" si="5"/>
        <v>12.219756235280471</v>
      </c>
    </row>
    <row r="10" spans="1:16" x14ac:dyDescent="0.35">
      <c r="A10" s="4" t="s">
        <v>63</v>
      </c>
      <c r="B10" s="108">
        <f t="shared" si="0"/>
        <v>12.415349887133182</v>
      </c>
      <c r="C10" s="108">
        <f t="shared" si="1"/>
        <v>12.589073634204276</v>
      </c>
      <c r="D10" s="104">
        <v>12.690355329949238</v>
      </c>
      <c r="F10" s="74">
        <f t="shared" ref="F10:F14" si="8">B10/$B$5*100</f>
        <v>91.658653722548166</v>
      </c>
      <c r="G10" s="74">
        <f t="shared" si="6"/>
        <v>87.881691426117527</v>
      </c>
      <c r="H10" s="40">
        <f t="shared" si="7"/>
        <v>89.364329907873028</v>
      </c>
      <c r="J10" s="73">
        <f t="shared" si="2"/>
        <v>91.658653722548166</v>
      </c>
      <c r="K10" s="73">
        <f t="shared" si="2"/>
        <v>92.94120193270173</v>
      </c>
      <c r="L10" s="73">
        <f>D10/$B$5*100</f>
        <v>93.688933085114996</v>
      </c>
      <c r="N10" s="73">
        <f t="shared" si="3"/>
        <v>1.2825482101535641</v>
      </c>
      <c r="O10" s="74">
        <f t="shared" si="4"/>
        <v>0.74773115241326593</v>
      </c>
      <c r="P10" s="74">
        <f t="shared" si="5"/>
        <v>2.0302793625668301</v>
      </c>
    </row>
    <row r="11" spans="1:16" x14ac:dyDescent="0.35">
      <c r="A11" s="4" t="s">
        <v>64</v>
      </c>
      <c r="B11" s="108">
        <f t="shared" si="0"/>
        <v>5.4187192118226601</v>
      </c>
      <c r="C11" s="108">
        <f t="shared" si="1"/>
        <v>5.6261343012704179</v>
      </c>
      <c r="D11" s="104">
        <v>6.3197026022304827</v>
      </c>
      <c r="F11" s="74">
        <f t="shared" si="8"/>
        <v>40.004712905506246</v>
      </c>
      <c r="G11" s="74">
        <f t="shared" si="6"/>
        <v>39.274867472597336</v>
      </c>
      <c r="H11" s="40">
        <f t="shared" si="7"/>
        <v>44.502771875311041</v>
      </c>
      <c r="J11" s="73">
        <f t="shared" si="2"/>
        <v>40.004712905506246</v>
      </c>
      <c r="K11" s="73">
        <f t="shared" si="2"/>
        <v>41.535993782272044</v>
      </c>
      <c r="L11" s="73">
        <f>D11/$B$5*100</f>
        <v>46.656392104394065</v>
      </c>
      <c r="N11" s="73">
        <f t="shared" si="3"/>
        <v>1.5312808767657984</v>
      </c>
      <c r="O11" s="74">
        <f t="shared" si="4"/>
        <v>5.1203983221220213</v>
      </c>
      <c r="P11" s="74">
        <f t="shared" si="5"/>
        <v>6.6516791988878197</v>
      </c>
    </row>
    <row r="12" spans="1:16" x14ac:dyDescent="0.35">
      <c r="A12" s="4" t="s">
        <v>65</v>
      </c>
      <c r="B12" s="108">
        <f t="shared" si="0"/>
        <v>9.4801223241590211</v>
      </c>
      <c r="C12" s="108">
        <f t="shared" si="1"/>
        <v>11.151079136690647</v>
      </c>
      <c r="D12" s="104">
        <v>12.186379928315413</v>
      </c>
      <c r="F12" s="74">
        <f t="shared" si="8"/>
        <v>69.988784630066945</v>
      </c>
      <c r="G12" s="74">
        <f t="shared" si="6"/>
        <v>77.843352436694701</v>
      </c>
      <c r="H12" s="40">
        <f t="shared" si="7"/>
        <v>85.815380892176861</v>
      </c>
      <c r="J12" s="73">
        <f t="shared" si="2"/>
        <v>69.988784630066945</v>
      </c>
      <c r="K12" s="73">
        <f t="shared" si="2"/>
        <v>82.32493731666149</v>
      </c>
      <c r="L12" s="73">
        <f t="shared" ref="L12" si="9">D12/$B$5*100</f>
        <v>89.968239971914016</v>
      </c>
      <c r="N12" s="73">
        <f t="shared" si="3"/>
        <v>12.336152686594545</v>
      </c>
      <c r="O12" s="74">
        <f t="shared" si="4"/>
        <v>7.6433026552525263</v>
      </c>
      <c r="P12" s="74">
        <f t="shared" si="5"/>
        <v>19.979455341847071</v>
      </c>
    </row>
    <row r="13" spans="1:16" x14ac:dyDescent="0.35">
      <c r="A13" s="4" t="s">
        <v>66</v>
      </c>
      <c r="B13" s="108">
        <f t="shared" si="0"/>
        <v>15.625</v>
      </c>
      <c r="C13" s="108">
        <f t="shared" si="1"/>
        <v>17.355371900826448</v>
      </c>
      <c r="D13" s="104">
        <v>19.291338582677163</v>
      </c>
      <c r="F13" s="74">
        <f t="shared" si="8"/>
        <v>115.35449886104784</v>
      </c>
      <c r="G13" s="74">
        <f t="shared" si="6"/>
        <v>121.1542232805715</v>
      </c>
      <c r="H13" s="40">
        <f t="shared" si="7"/>
        <v>135.84785458278714</v>
      </c>
      <c r="J13" s="73">
        <f t="shared" si="2"/>
        <v>115.35449886104784</v>
      </c>
      <c r="K13" s="73">
        <f t="shared" si="2"/>
        <v>128.12929460268455</v>
      </c>
      <c r="L13" s="73">
        <f>D13/$B$5*100</f>
        <v>142.42193245206536</v>
      </c>
      <c r="N13" s="73">
        <f t="shared" si="3"/>
        <v>12.774795741636709</v>
      </c>
      <c r="O13" s="74">
        <f t="shared" si="4"/>
        <v>14.29263784938081</v>
      </c>
      <c r="P13" s="74">
        <f t="shared" si="5"/>
        <v>27.067433591017519</v>
      </c>
    </row>
    <row r="14" spans="1:16" x14ac:dyDescent="0.35">
      <c r="A14" s="4" t="s">
        <v>67</v>
      </c>
      <c r="B14" s="108">
        <f t="shared" si="0"/>
        <v>11.663807890222985</v>
      </c>
      <c r="C14" s="108">
        <f t="shared" si="1"/>
        <v>12.134632418069087</v>
      </c>
      <c r="D14" s="104">
        <v>11.478420569329661</v>
      </c>
      <c r="F14" s="74">
        <f t="shared" si="8"/>
        <v>86.110253695245333</v>
      </c>
      <c r="G14" s="74">
        <f t="shared" si="6"/>
        <v>84.709332292464197</v>
      </c>
      <c r="H14" s="40">
        <f t="shared" si="7"/>
        <v>80.829995371216654</v>
      </c>
      <c r="J14" s="73">
        <f t="shared" si="2"/>
        <v>86.110253695245333</v>
      </c>
      <c r="K14" s="73">
        <f t="shared" si="2"/>
        <v>89.586204252760623</v>
      </c>
      <c r="L14" s="73">
        <f>D14/$B$5*100</f>
        <v>84.741596959447449</v>
      </c>
      <c r="N14" s="73">
        <f t="shared" si="3"/>
        <v>3.47595055751529</v>
      </c>
      <c r="O14" s="74">
        <f>L14-K14</f>
        <v>-4.8446072933131745</v>
      </c>
      <c r="P14" s="74">
        <f t="shared" si="5"/>
        <v>-1.3686567357978845</v>
      </c>
    </row>
    <row r="15" spans="1:16" x14ac:dyDescent="0.35">
      <c r="B15" s="69"/>
      <c r="C15" s="69"/>
      <c r="J15" s="42"/>
      <c r="K15" s="42"/>
    </row>
    <row r="17" spans="1:14" x14ac:dyDescent="0.35">
      <c r="B17" s="262">
        <v>2021</v>
      </c>
      <c r="C17" s="262"/>
      <c r="D17" s="262"/>
      <c r="E17" s="262">
        <v>2022</v>
      </c>
      <c r="F17" s="262"/>
      <c r="G17" s="262"/>
      <c r="H17" s="262">
        <v>2023</v>
      </c>
      <c r="I17" s="262"/>
      <c r="J17" s="262"/>
    </row>
    <row r="18" spans="1:14" ht="23.5" customHeight="1" x14ac:dyDescent="0.35">
      <c r="B18" s="109" t="s">
        <v>89</v>
      </c>
      <c r="C18" s="109" t="s">
        <v>90</v>
      </c>
      <c r="D18" s="72" t="s">
        <v>70</v>
      </c>
      <c r="E18" s="109" t="s">
        <v>89</v>
      </c>
      <c r="F18" s="109" t="s">
        <v>90</v>
      </c>
      <c r="G18" s="72" t="s">
        <v>70</v>
      </c>
      <c r="H18" s="109" t="s">
        <v>89</v>
      </c>
      <c r="I18" s="109" t="s">
        <v>90</v>
      </c>
      <c r="J18" s="72" t="s">
        <v>70</v>
      </c>
    </row>
    <row r="19" spans="1:14" ht="14.5" customHeight="1" x14ac:dyDescent="0.35">
      <c r="A19" s="5" t="s">
        <v>0</v>
      </c>
      <c r="B19" s="5">
        <v>878</v>
      </c>
      <c r="C19" s="5">
        <v>6482</v>
      </c>
      <c r="D19" s="107">
        <f>(B19/C19)*100</f>
        <v>13.545202098117864</v>
      </c>
      <c r="E19" s="5">
        <v>885</v>
      </c>
      <c r="F19" s="5">
        <v>6178</v>
      </c>
      <c r="G19" s="107">
        <f>(E19/F19)*100</f>
        <v>14.32502427970217</v>
      </c>
      <c r="H19" s="5">
        <f>SUM(H21:H28)</f>
        <v>859</v>
      </c>
      <c r="I19" s="4">
        <v>6049</v>
      </c>
      <c r="J19" s="48">
        <f>(H19/I19)*100</f>
        <v>14.200694329641264</v>
      </c>
    </row>
    <row r="20" spans="1:14" ht="14.5" customHeight="1" x14ac:dyDescent="0.35">
      <c r="B20" s="70"/>
      <c r="C20" s="70"/>
      <c r="D20" s="107"/>
      <c r="E20" s="70"/>
      <c r="F20" s="70"/>
      <c r="G20" s="107"/>
      <c r="J20" s="48"/>
    </row>
    <row r="21" spans="1:14" x14ac:dyDescent="0.35">
      <c r="A21" s="4" t="s">
        <v>60</v>
      </c>
      <c r="B21" s="4">
        <v>504</v>
      </c>
      <c r="C21" s="4">
        <v>3159</v>
      </c>
      <c r="D21" s="107">
        <f t="shared" ref="D21:D28" si="10">(B21/C21)*100</f>
        <v>15.954415954415953</v>
      </c>
      <c r="E21" s="4">
        <v>502</v>
      </c>
      <c r="F21" s="4">
        <v>3035</v>
      </c>
      <c r="G21" s="107">
        <f t="shared" ref="G21:G28" si="11">(E21/F21)*100</f>
        <v>16.540362438220757</v>
      </c>
      <c r="H21" s="4">
        <v>473</v>
      </c>
      <c r="I21" s="4">
        <v>2967</v>
      </c>
      <c r="J21" s="48">
        <f t="shared" ref="J21:J28" si="12">(H21/I21)*100</f>
        <v>15.942028985507244</v>
      </c>
    </row>
    <row r="22" spans="1:14" x14ac:dyDescent="0.35">
      <c r="A22" s="4" t="s">
        <v>61</v>
      </c>
      <c r="B22" s="4">
        <v>45</v>
      </c>
      <c r="C22" s="4">
        <v>404</v>
      </c>
      <c r="D22" s="107">
        <f t="shared" si="10"/>
        <v>11.138613861386139</v>
      </c>
      <c r="E22" s="4">
        <v>48</v>
      </c>
      <c r="F22" s="4">
        <v>385</v>
      </c>
      <c r="G22" s="107">
        <f t="shared" si="11"/>
        <v>12.467532467532468</v>
      </c>
      <c r="H22" s="4">
        <v>55</v>
      </c>
      <c r="I22" s="4">
        <v>400</v>
      </c>
      <c r="J22" s="48">
        <f t="shared" si="12"/>
        <v>13.750000000000002</v>
      </c>
    </row>
    <row r="23" spans="1:14" x14ac:dyDescent="0.35">
      <c r="A23" s="4" t="s">
        <v>62</v>
      </c>
      <c r="B23" s="4">
        <v>34</v>
      </c>
      <c r="C23" s="4">
        <v>118</v>
      </c>
      <c r="D23" s="107">
        <f t="shared" si="10"/>
        <v>28.8135593220339</v>
      </c>
      <c r="E23" s="4">
        <v>41</v>
      </c>
      <c r="F23" s="4">
        <v>137</v>
      </c>
      <c r="G23" s="107">
        <f t="shared" si="11"/>
        <v>29.927007299270077</v>
      </c>
      <c r="H23" s="4">
        <v>39</v>
      </c>
      <c r="I23" s="4">
        <v>128</v>
      </c>
      <c r="J23" s="48">
        <f t="shared" si="12"/>
        <v>30.46875</v>
      </c>
    </row>
    <row r="24" spans="1:14" x14ac:dyDescent="0.35">
      <c r="A24" s="4" t="s">
        <v>63</v>
      </c>
      <c r="B24" s="4">
        <v>55</v>
      </c>
      <c r="C24" s="4">
        <v>443</v>
      </c>
      <c r="D24" s="107">
        <f t="shared" si="10"/>
        <v>12.415349887133182</v>
      </c>
      <c r="E24" s="4">
        <v>53</v>
      </c>
      <c r="F24" s="4">
        <v>421</v>
      </c>
      <c r="G24" s="107">
        <f t="shared" si="11"/>
        <v>12.589073634204276</v>
      </c>
      <c r="H24" s="4">
        <v>50</v>
      </c>
      <c r="I24" s="4">
        <v>394</v>
      </c>
      <c r="J24" s="48">
        <f t="shared" si="12"/>
        <v>12.690355329949238</v>
      </c>
    </row>
    <row r="25" spans="1:14" x14ac:dyDescent="0.35">
      <c r="A25" s="4" t="s">
        <v>64</v>
      </c>
      <c r="B25" s="4">
        <v>33</v>
      </c>
      <c r="C25" s="4">
        <v>609</v>
      </c>
      <c r="D25" s="107">
        <f t="shared" si="10"/>
        <v>5.4187192118226601</v>
      </c>
      <c r="E25" s="4">
        <v>31</v>
      </c>
      <c r="F25" s="4">
        <v>551</v>
      </c>
      <c r="G25" s="107">
        <f t="shared" si="11"/>
        <v>5.6261343012704179</v>
      </c>
      <c r="H25" s="4">
        <v>34</v>
      </c>
      <c r="I25" s="4">
        <v>538</v>
      </c>
      <c r="J25" s="48">
        <f t="shared" si="12"/>
        <v>6.3197026022304827</v>
      </c>
    </row>
    <row r="26" spans="1:14" x14ac:dyDescent="0.35">
      <c r="A26" s="4" t="s">
        <v>65</v>
      </c>
      <c r="B26" s="4">
        <v>31</v>
      </c>
      <c r="C26" s="4">
        <v>327</v>
      </c>
      <c r="D26" s="107">
        <f t="shared" si="10"/>
        <v>9.4801223241590211</v>
      </c>
      <c r="E26" s="4">
        <v>31</v>
      </c>
      <c r="F26" s="4">
        <v>278</v>
      </c>
      <c r="G26" s="107">
        <f t="shared" si="11"/>
        <v>11.151079136690647</v>
      </c>
      <c r="H26" s="4">
        <v>34</v>
      </c>
      <c r="I26" s="4">
        <v>279</v>
      </c>
      <c r="J26" s="48">
        <f t="shared" si="12"/>
        <v>12.186379928315413</v>
      </c>
    </row>
    <row r="27" spans="1:14" x14ac:dyDescent="0.35">
      <c r="A27" s="4" t="s">
        <v>66</v>
      </c>
      <c r="B27" s="4">
        <v>40</v>
      </c>
      <c r="C27" s="4">
        <v>256</v>
      </c>
      <c r="D27" s="107">
        <f t="shared" si="10"/>
        <v>15.625</v>
      </c>
      <c r="E27" s="4">
        <v>42</v>
      </c>
      <c r="F27" s="4">
        <v>242</v>
      </c>
      <c r="G27" s="107">
        <f t="shared" si="11"/>
        <v>17.355371900826448</v>
      </c>
      <c r="H27" s="4">
        <v>49</v>
      </c>
      <c r="I27" s="4">
        <v>254</v>
      </c>
      <c r="J27" s="48">
        <f t="shared" si="12"/>
        <v>19.291338582677163</v>
      </c>
    </row>
    <row r="28" spans="1:14" x14ac:dyDescent="0.35">
      <c r="A28" s="4" t="s">
        <v>67</v>
      </c>
      <c r="B28" s="4">
        <v>136</v>
      </c>
      <c r="C28" s="4">
        <v>1166</v>
      </c>
      <c r="D28" s="107">
        <f t="shared" si="10"/>
        <v>11.663807890222985</v>
      </c>
      <c r="E28" s="4">
        <v>137</v>
      </c>
      <c r="F28" s="4">
        <v>1129</v>
      </c>
      <c r="G28" s="107">
        <f t="shared" si="11"/>
        <v>12.134632418069087</v>
      </c>
      <c r="H28" s="4">
        <v>125</v>
      </c>
      <c r="I28" s="4">
        <v>1089</v>
      </c>
      <c r="J28" s="48">
        <f t="shared" si="12"/>
        <v>11.478420569329661</v>
      </c>
    </row>
    <row r="29" spans="1:14" x14ac:dyDescent="0.35">
      <c r="D29" s="107"/>
      <c r="G29" s="107"/>
    </row>
    <row r="30" spans="1:14" x14ac:dyDescent="0.35">
      <c r="D30" s="107"/>
      <c r="G30" s="107"/>
    </row>
    <row r="31" spans="1:14" x14ac:dyDescent="0.35">
      <c r="B31" s="76" t="s">
        <v>71</v>
      </c>
      <c r="D31" s="107"/>
      <c r="G31" s="107"/>
      <c r="M31" s="4" t="s">
        <v>72</v>
      </c>
    </row>
    <row r="32" spans="1:14" x14ac:dyDescent="0.35">
      <c r="A32" s="4" t="s">
        <v>3</v>
      </c>
      <c r="B32" s="74">
        <v>208.91418202812488</v>
      </c>
      <c r="C32" s="4">
        <v>100</v>
      </c>
      <c r="D32" s="107"/>
      <c r="G32" s="107"/>
      <c r="L32" s="4" t="s">
        <v>3</v>
      </c>
      <c r="M32" s="220">
        <v>214.55817083818394</v>
      </c>
      <c r="N32" s="4">
        <v>100</v>
      </c>
    </row>
    <row r="33" spans="1:14" x14ac:dyDescent="0.35">
      <c r="A33" s="4" t="s">
        <v>7</v>
      </c>
      <c r="B33" s="74">
        <v>121.1542232805715</v>
      </c>
      <c r="C33" s="4">
        <v>100</v>
      </c>
      <c r="D33" s="107"/>
      <c r="G33" s="107"/>
      <c r="L33" s="4" t="s">
        <v>7</v>
      </c>
      <c r="M33" s="220">
        <v>135.84785458278714</v>
      </c>
      <c r="N33" s="4">
        <v>100</v>
      </c>
    </row>
    <row r="34" spans="1:14" x14ac:dyDescent="0.35">
      <c r="A34" s="4" t="s">
        <v>1</v>
      </c>
      <c r="B34" s="74">
        <v>115.46481259133088</v>
      </c>
      <c r="C34" s="4">
        <v>100</v>
      </c>
      <c r="D34" s="107"/>
      <c r="G34" s="107"/>
      <c r="L34" s="4" t="s">
        <v>1</v>
      </c>
      <c r="M34" s="220">
        <v>112.26232052774543</v>
      </c>
      <c r="N34" s="4">
        <v>100</v>
      </c>
    </row>
    <row r="35" spans="1:14" x14ac:dyDescent="0.35">
      <c r="A35" s="4" t="s">
        <v>4</v>
      </c>
      <c r="B35" s="74">
        <v>87.881691426117527</v>
      </c>
      <c r="C35" s="4">
        <v>100</v>
      </c>
      <c r="D35" s="107"/>
      <c r="G35" s="107"/>
      <c r="L35" s="4" t="s">
        <v>2</v>
      </c>
      <c r="M35" s="220">
        <v>96.82625145518044</v>
      </c>
      <c r="N35" s="4">
        <v>100</v>
      </c>
    </row>
    <row r="36" spans="1:14" x14ac:dyDescent="0.35">
      <c r="A36" s="4" t="s">
        <v>2</v>
      </c>
      <c r="B36" s="74">
        <v>87.033237948492186</v>
      </c>
      <c r="C36" s="4">
        <v>100</v>
      </c>
      <c r="D36" s="107"/>
      <c r="G36" s="107"/>
      <c r="L36" s="4" t="s">
        <v>4</v>
      </c>
      <c r="M36" s="220">
        <v>89.364329907873028</v>
      </c>
      <c r="N36" s="4">
        <v>100</v>
      </c>
    </row>
    <row r="37" spans="1:14" x14ac:dyDescent="0.35">
      <c r="A37" s="4" t="s">
        <v>8</v>
      </c>
      <c r="B37" s="74">
        <v>84.709332292464197</v>
      </c>
      <c r="C37" s="4">
        <v>100</v>
      </c>
      <c r="D37" s="107"/>
      <c r="G37" s="107"/>
      <c r="L37" s="4" t="s">
        <v>6</v>
      </c>
      <c r="M37" s="220">
        <v>85.815380892176861</v>
      </c>
      <c r="N37" s="4">
        <v>100</v>
      </c>
    </row>
    <row r="38" spans="1:14" x14ac:dyDescent="0.35">
      <c r="A38" s="4" t="s">
        <v>6</v>
      </c>
      <c r="B38" s="74">
        <v>77.843352436694701</v>
      </c>
      <c r="C38" s="4">
        <v>100</v>
      </c>
      <c r="D38" s="107"/>
      <c r="G38" s="107"/>
      <c r="L38" s="4" t="s">
        <v>8</v>
      </c>
      <c r="M38" s="220">
        <v>80.829995371216654</v>
      </c>
      <c r="N38" s="4">
        <v>100</v>
      </c>
    </row>
    <row r="39" spans="1:14" x14ac:dyDescent="0.35">
      <c r="A39" s="4" t="s">
        <v>5</v>
      </c>
      <c r="B39" s="74">
        <v>39.274867472597336</v>
      </c>
      <c r="C39" s="4">
        <v>100</v>
      </c>
      <c r="D39" s="107"/>
      <c r="G39" s="107"/>
      <c r="L39" s="4" t="s">
        <v>5</v>
      </c>
      <c r="M39" s="220">
        <v>44.502771875311041</v>
      </c>
      <c r="N39" s="4">
        <v>100</v>
      </c>
    </row>
    <row r="40" spans="1:14" x14ac:dyDescent="0.35">
      <c r="D40" s="107"/>
      <c r="G40" s="107"/>
    </row>
    <row r="41" spans="1:14" x14ac:dyDescent="0.35">
      <c r="D41" s="107"/>
      <c r="G41" s="107"/>
    </row>
    <row r="42" spans="1:14" x14ac:dyDescent="0.35">
      <c r="D42" s="107"/>
      <c r="G42" s="107"/>
    </row>
    <row r="43" spans="1:14" x14ac:dyDescent="0.35">
      <c r="D43" s="107"/>
      <c r="G43" s="107"/>
    </row>
    <row r="44" spans="1:14" x14ac:dyDescent="0.35">
      <c r="D44" s="107"/>
      <c r="G44" s="107"/>
    </row>
    <row r="46" spans="1:14" x14ac:dyDescent="0.35">
      <c r="A46" s="71"/>
    </row>
    <row r="48" spans="1:14" x14ac:dyDescent="0.35">
      <c r="B48" s="229"/>
      <c r="C48" s="229"/>
      <c r="D48" s="229"/>
      <c r="E48" s="229"/>
      <c r="F48" s="229"/>
      <c r="G48" s="229"/>
      <c r="H48" s="229"/>
      <c r="I48" s="229"/>
    </row>
    <row r="49" spans="2:11" x14ac:dyDescent="0.35">
      <c r="B49" s="250"/>
      <c r="C49" s="250"/>
      <c r="D49" s="250"/>
      <c r="E49" s="250"/>
      <c r="F49" s="250"/>
      <c r="G49" s="250"/>
      <c r="H49" s="250"/>
      <c r="I49" s="250"/>
    </row>
    <row r="50" spans="2:11" x14ac:dyDescent="0.35">
      <c r="B50" s="250"/>
      <c r="C50" s="250"/>
      <c r="D50" s="250"/>
      <c r="E50" s="250"/>
      <c r="F50" s="250"/>
      <c r="G50" s="250"/>
      <c r="H50" s="250"/>
      <c r="I50" s="250"/>
    </row>
    <row r="51" spans="2:11" x14ac:dyDescent="0.35">
      <c r="B51" s="250"/>
      <c r="C51" s="250"/>
      <c r="D51" s="250"/>
      <c r="E51" s="250"/>
      <c r="F51" s="250"/>
      <c r="G51" s="250"/>
      <c r="H51" s="250"/>
      <c r="I51" s="250"/>
    </row>
    <row r="52" spans="2:11" x14ac:dyDescent="0.35">
      <c r="B52" s="250"/>
      <c r="C52" s="248"/>
      <c r="D52" s="250"/>
      <c r="E52" s="248"/>
      <c r="F52" s="250"/>
      <c r="G52" s="248"/>
      <c r="H52" s="250"/>
      <c r="I52" s="248"/>
    </row>
    <row r="53" spans="2:11" x14ac:dyDescent="0.35">
      <c r="B53" s="250"/>
      <c r="C53" s="248"/>
      <c r="D53" s="250"/>
      <c r="E53" s="248"/>
      <c r="F53" s="250"/>
      <c r="G53" s="248"/>
      <c r="H53" s="250"/>
      <c r="I53" s="248"/>
      <c r="J53" s="249"/>
      <c r="K53" s="249"/>
    </row>
    <row r="62" spans="2:11" x14ac:dyDescent="0.35">
      <c r="B62" s="5"/>
      <c r="C62" s="5"/>
      <c r="D62" s="5"/>
      <c r="E62" s="5"/>
      <c r="F62" s="5"/>
      <c r="G62" s="5"/>
      <c r="H62" s="5"/>
    </row>
    <row r="64" spans="2:11" x14ac:dyDescent="0.35">
      <c r="B64" s="229"/>
      <c r="C64" s="229"/>
      <c r="D64" s="229"/>
      <c r="E64" s="229"/>
      <c r="F64" s="229"/>
      <c r="G64" s="229"/>
      <c r="H64" s="229"/>
      <c r="I64" s="229"/>
    </row>
    <row r="65" spans="1:11" x14ac:dyDescent="0.35">
      <c r="B65" s="250"/>
      <c r="C65" s="250"/>
      <c r="D65" s="250"/>
      <c r="E65" s="250"/>
      <c r="F65" s="250"/>
      <c r="G65" s="250"/>
      <c r="H65" s="250"/>
      <c r="I65" s="250"/>
    </row>
    <row r="66" spans="1:11" x14ac:dyDescent="0.35">
      <c r="B66" s="250"/>
      <c r="C66" s="250"/>
      <c r="D66" s="250"/>
      <c r="E66" s="250"/>
      <c r="F66" s="250"/>
      <c r="G66" s="250"/>
      <c r="H66" s="250"/>
      <c r="I66" s="250"/>
    </row>
    <row r="67" spans="1:11" x14ac:dyDescent="0.35">
      <c r="B67" s="250"/>
      <c r="C67" s="250"/>
      <c r="D67" s="250"/>
      <c r="E67" s="250"/>
      <c r="F67" s="250"/>
      <c r="G67" s="250"/>
      <c r="H67" s="250"/>
      <c r="I67" s="250"/>
    </row>
    <row r="68" spans="1:11" x14ac:dyDescent="0.35">
      <c r="B68" s="250"/>
      <c r="C68" s="248"/>
      <c r="D68" s="250"/>
      <c r="E68" s="248"/>
      <c r="F68" s="250"/>
      <c r="G68" s="248"/>
      <c r="H68" s="250"/>
      <c r="I68" s="248"/>
    </row>
    <row r="69" spans="1:11" x14ac:dyDescent="0.35">
      <c r="B69" s="250"/>
      <c r="C69" s="248"/>
      <c r="D69" s="250"/>
      <c r="E69" s="248"/>
      <c r="F69" s="250"/>
      <c r="G69" s="248"/>
      <c r="H69" s="250"/>
      <c r="I69" s="248"/>
      <c r="J69" s="249"/>
      <c r="K69" s="249"/>
    </row>
    <row r="78" spans="1:11" x14ac:dyDescent="0.35">
      <c r="A78" s="5"/>
      <c r="B78" s="5"/>
      <c r="C78" s="5"/>
      <c r="D78" s="5"/>
      <c r="E78" s="5"/>
      <c r="F78" s="5"/>
      <c r="G78" s="5"/>
      <c r="H78" s="5"/>
    </row>
  </sheetData>
  <sortState xmlns:xlrd2="http://schemas.microsoft.com/office/spreadsheetml/2017/richdata2" ref="L32:M39">
    <sortCondition descending="1" ref="M32:M39"/>
  </sortState>
  <mergeCells count="3">
    <mergeCell ref="B17:D17"/>
    <mergeCell ref="E17:G17"/>
    <mergeCell ref="H17:J17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2" tint="0.79998168889431442"/>
  </sheetPr>
  <dimension ref="A1:Y37"/>
  <sheetViews>
    <sheetView zoomScale="70" zoomScaleNormal="70" workbookViewId="0"/>
  </sheetViews>
  <sheetFormatPr defaultColWidth="8.7265625" defaultRowHeight="15.5" x14ac:dyDescent="0.35"/>
  <cols>
    <col min="1" max="1" width="19.7265625" style="4" customWidth="1"/>
    <col min="2" max="5" width="8.7265625" style="4"/>
    <col min="6" max="6" width="12.453125" style="4" bestFit="1" customWidth="1"/>
    <col min="7" max="10" width="8.7265625" style="4"/>
    <col min="11" max="11" width="12.54296875" style="4" customWidth="1"/>
    <col min="12" max="13" width="8.7265625" style="4"/>
    <col min="14" max="16" width="13.54296875" style="4" customWidth="1"/>
    <col min="17" max="16384" width="8.7265625" style="4"/>
  </cols>
  <sheetData>
    <row r="1" spans="1:25" ht="19" customHeight="1" x14ac:dyDescent="0.6">
      <c r="A1" s="26" t="s">
        <v>93</v>
      </c>
      <c r="B1" s="5" t="s">
        <v>94</v>
      </c>
      <c r="K1" s="22" t="s">
        <v>293</v>
      </c>
      <c r="W1" s="243"/>
      <c r="X1" s="5"/>
      <c r="Y1" s="5"/>
    </row>
    <row r="2" spans="1:25" x14ac:dyDescent="0.35">
      <c r="A2" s="26"/>
      <c r="B2" s="5"/>
      <c r="N2" s="50"/>
      <c r="O2"/>
      <c r="P2"/>
    </row>
    <row r="3" spans="1:25" x14ac:dyDescent="0.35">
      <c r="J3" s="4" t="s">
        <v>74</v>
      </c>
      <c r="N3"/>
      <c r="O3"/>
      <c r="P3"/>
    </row>
    <row r="4" spans="1:25" ht="35.15" customHeight="1" x14ac:dyDescent="0.35">
      <c r="B4" s="55">
        <v>2021</v>
      </c>
      <c r="C4" s="55">
        <v>2022</v>
      </c>
      <c r="D4" s="55">
        <v>2023</v>
      </c>
      <c r="E4" s="76"/>
      <c r="F4" s="55">
        <v>2021</v>
      </c>
      <c r="G4" s="55">
        <v>2022</v>
      </c>
      <c r="H4" s="246">
        <v>2023</v>
      </c>
      <c r="I4" s="76"/>
      <c r="J4" s="253">
        <v>2021</v>
      </c>
      <c r="K4" s="55">
        <v>2022</v>
      </c>
      <c r="L4" s="246">
        <v>2023</v>
      </c>
      <c r="M4" s="76"/>
      <c r="N4" s="251" t="s">
        <v>58</v>
      </c>
      <c r="O4" s="251" t="s">
        <v>59</v>
      </c>
      <c r="P4" s="252" t="s">
        <v>292</v>
      </c>
    </row>
    <row r="5" spans="1:25" x14ac:dyDescent="0.35">
      <c r="A5" s="5" t="s">
        <v>0</v>
      </c>
      <c r="B5" s="122">
        <v>20.8</v>
      </c>
      <c r="C5" s="122" t="s">
        <v>95</v>
      </c>
      <c r="D5" s="123">
        <v>21.7</v>
      </c>
      <c r="E5" s="76"/>
      <c r="F5" s="73">
        <f>B5/$B$5*100</f>
        <v>100</v>
      </c>
      <c r="G5" s="73">
        <f>B5/$B$5*100</f>
        <v>100</v>
      </c>
      <c r="H5" s="73">
        <f>D5/$D$5*100</f>
        <v>100</v>
      </c>
      <c r="J5" s="73">
        <f>B5/$B$5*100</f>
        <v>100</v>
      </c>
      <c r="K5" s="73">
        <f>B5/$B$5*100</f>
        <v>100</v>
      </c>
      <c r="L5" s="73">
        <f>D5/$B$5*100</f>
        <v>104.32692307692307</v>
      </c>
      <c r="N5" s="73">
        <f>K5-J5</f>
        <v>0</v>
      </c>
      <c r="O5" s="74">
        <f>L5-K5</f>
        <v>4.326923076923066</v>
      </c>
      <c r="P5" s="74">
        <f>L5-J5</f>
        <v>4.326923076923066</v>
      </c>
    </row>
    <row r="6" spans="1:25" x14ac:dyDescent="0.35">
      <c r="B6" s="59"/>
      <c r="C6" s="59"/>
      <c r="D6" s="77"/>
      <c r="E6" s="76"/>
      <c r="F6" s="73"/>
      <c r="G6" s="73"/>
      <c r="H6" s="76"/>
      <c r="J6" s="73"/>
      <c r="K6" s="73"/>
      <c r="L6" s="58"/>
      <c r="N6" s="73"/>
      <c r="O6" s="74"/>
      <c r="P6" s="74"/>
    </row>
    <row r="7" spans="1:25" ht="21" x14ac:dyDescent="0.5">
      <c r="A7" s="4" t="s">
        <v>60</v>
      </c>
      <c r="B7" s="76">
        <v>26.5</v>
      </c>
      <c r="C7" s="76" t="s">
        <v>95</v>
      </c>
      <c r="D7" s="77">
        <v>28.7</v>
      </c>
      <c r="E7" s="76"/>
      <c r="F7" s="73">
        <f t="shared" ref="F7:F14" si="0">B7/$B$5*100</f>
        <v>127.40384615384615</v>
      </c>
      <c r="G7" s="73">
        <f t="shared" ref="G7:G14" si="1">B7/$B$5*100</f>
        <v>127.40384615384615</v>
      </c>
      <c r="H7" s="73">
        <f>D7/$D$5*100</f>
        <v>132.25806451612902</v>
      </c>
      <c r="J7" s="73">
        <f t="shared" ref="J7:J14" si="2">B7/$B$5*100</f>
        <v>127.40384615384615</v>
      </c>
      <c r="K7" s="73">
        <f t="shared" ref="K7:K14" si="3">B7/$B$5*100</f>
        <v>127.40384615384615</v>
      </c>
      <c r="L7" s="73">
        <f>D7/$B$5*100</f>
        <v>137.98076923076923</v>
      </c>
      <c r="N7" s="73">
        <f t="shared" ref="N7:N14" si="4">K7-J7</f>
        <v>0</v>
      </c>
      <c r="O7" s="74">
        <f>L7-K7</f>
        <v>10.57692307692308</v>
      </c>
      <c r="P7" s="74">
        <f t="shared" ref="P7:P14" si="5">L7-J7</f>
        <v>10.57692307692308</v>
      </c>
      <c r="S7" s="235"/>
    </row>
    <row r="8" spans="1:25" x14ac:dyDescent="0.35">
      <c r="A8" s="4" t="s">
        <v>61</v>
      </c>
      <c r="B8" s="76">
        <v>21</v>
      </c>
      <c r="C8" s="76" t="s">
        <v>95</v>
      </c>
      <c r="D8" s="77">
        <v>18.100000000000001</v>
      </c>
      <c r="E8" s="76"/>
      <c r="F8" s="73">
        <f t="shared" si="0"/>
        <v>100.96153846153845</v>
      </c>
      <c r="G8" s="73">
        <f t="shared" si="1"/>
        <v>100.96153846153845</v>
      </c>
      <c r="H8" s="73">
        <f t="shared" ref="H8:H13" si="6">D8/$D$5*100</f>
        <v>83.410138248847929</v>
      </c>
      <c r="J8" s="73">
        <f t="shared" si="2"/>
        <v>100.96153846153845</v>
      </c>
      <c r="K8" s="73">
        <f t="shared" si="3"/>
        <v>100.96153846153845</v>
      </c>
      <c r="L8" s="73">
        <f>D8/$B$5*100</f>
        <v>87.019230769230774</v>
      </c>
      <c r="N8" s="73">
        <f t="shared" si="4"/>
        <v>0</v>
      </c>
      <c r="O8" s="74">
        <f t="shared" ref="O8:O14" si="7">L8-K8</f>
        <v>-13.942307692307679</v>
      </c>
      <c r="P8" s="74">
        <f t="shared" si="5"/>
        <v>-13.942307692307679</v>
      </c>
    </row>
    <row r="9" spans="1:25" x14ac:dyDescent="0.35">
      <c r="A9" s="4" t="s">
        <v>62</v>
      </c>
      <c r="B9" s="76">
        <v>20.9</v>
      </c>
      <c r="C9" s="76" t="s">
        <v>95</v>
      </c>
      <c r="D9" s="77">
        <v>21.2</v>
      </c>
      <c r="E9" s="76"/>
      <c r="F9" s="73">
        <f t="shared" si="0"/>
        <v>100.48076923076923</v>
      </c>
      <c r="G9" s="73">
        <f t="shared" si="1"/>
        <v>100.48076923076923</v>
      </c>
      <c r="H9" s="73">
        <f t="shared" si="6"/>
        <v>97.695852534562206</v>
      </c>
      <c r="J9" s="73">
        <f t="shared" si="2"/>
        <v>100.48076923076923</v>
      </c>
      <c r="K9" s="73">
        <f t="shared" si="3"/>
        <v>100.48076923076923</v>
      </c>
      <c r="L9" s="73">
        <f t="shared" ref="L9:L13" si="8">D9/$B$5*100</f>
        <v>101.92307692307692</v>
      </c>
      <c r="N9" s="73">
        <f t="shared" si="4"/>
        <v>0</v>
      </c>
      <c r="O9" s="74">
        <f t="shared" si="7"/>
        <v>1.4423076923076934</v>
      </c>
      <c r="P9" s="74">
        <f t="shared" si="5"/>
        <v>1.4423076923076934</v>
      </c>
    </row>
    <row r="10" spans="1:25" x14ac:dyDescent="0.35">
      <c r="A10" s="4" t="s">
        <v>63</v>
      </c>
      <c r="B10" s="76">
        <v>16.100000000000001</v>
      </c>
      <c r="C10" s="76" t="s">
        <v>95</v>
      </c>
      <c r="D10" s="77">
        <v>19.3</v>
      </c>
      <c r="E10" s="76"/>
      <c r="F10" s="73">
        <f t="shared" si="0"/>
        <v>77.40384615384616</v>
      </c>
      <c r="G10" s="73">
        <f t="shared" si="1"/>
        <v>77.40384615384616</v>
      </c>
      <c r="H10" s="73">
        <f t="shared" si="6"/>
        <v>88.940092165898619</v>
      </c>
      <c r="J10" s="73">
        <f t="shared" si="2"/>
        <v>77.40384615384616</v>
      </c>
      <c r="K10" s="73">
        <f t="shared" si="3"/>
        <v>77.40384615384616</v>
      </c>
      <c r="L10" s="73">
        <f>D10/$B$5*100</f>
        <v>92.788461538461547</v>
      </c>
      <c r="N10" s="73">
        <f t="shared" si="4"/>
        <v>0</v>
      </c>
      <c r="O10" s="74">
        <f t="shared" si="7"/>
        <v>15.384615384615387</v>
      </c>
      <c r="P10" s="74">
        <f t="shared" si="5"/>
        <v>15.384615384615387</v>
      </c>
    </row>
    <row r="11" spans="1:25" x14ac:dyDescent="0.35">
      <c r="A11" s="4" t="s">
        <v>64</v>
      </c>
      <c r="B11" s="76">
        <v>21.8</v>
      </c>
      <c r="C11" s="76" t="s">
        <v>95</v>
      </c>
      <c r="D11" s="77">
        <v>20.5</v>
      </c>
      <c r="E11" s="76"/>
      <c r="F11" s="73">
        <f t="shared" si="0"/>
        <v>104.80769230769231</v>
      </c>
      <c r="G11" s="73">
        <f t="shared" si="1"/>
        <v>104.80769230769231</v>
      </c>
      <c r="H11" s="73">
        <f>D11/$D$5*100</f>
        <v>94.47004608294931</v>
      </c>
      <c r="J11" s="73">
        <f t="shared" si="2"/>
        <v>104.80769230769231</v>
      </c>
      <c r="K11" s="73">
        <f t="shared" si="3"/>
        <v>104.80769230769231</v>
      </c>
      <c r="L11" s="73">
        <f t="shared" si="8"/>
        <v>98.557692307692307</v>
      </c>
      <c r="N11" s="73">
        <f t="shared" si="4"/>
        <v>0</v>
      </c>
      <c r="O11" s="74">
        <f t="shared" si="7"/>
        <v>-6.25</v>
      </c>
      <c r="P11" s="74">
        <f t="shared" si="5"/>
        <v>-6.25</v>
      </c>
    </row>
    <row r="12" spans="1:25" x14ac:dyDescent="0.35">
      <c r="A12" s="4" t="s">
        <v>65</v>
      </c>
      <c r="B12" s="76">
        <v>20.3</v>
      </c>
      <c r="C12" s="76" t="s">
        <v>95</v>
      </c>
      <c r="D12" s="77">
        <v>17.399999999999999</v>
      </c>
      <c r="E12" s="76"/>
      <c r="F12" s="73">
        <f t="shared" si="0"/>
        <v>97.59615384615384</v>
      </c>
      <c r="G12" s="73">
        <f t="shared" si="1"/>
        <v>97.59615384615384</v>
      </c>
      <c r="H12" s="73">
        <f t="shared" si="6"/>
        <v>80.184331797235018</v>
      </c>
      <c r="J12" s="73">
        <f t="shared" si="2"/>
        <v>97.59615384615384</v>
      </c>
      <c r="K12" s="73">
        <f t="shared" si="3"/>
        <v>97.59615384615384</v>
      </c>
      <c r="L12" s="73">
        <f>D12/$B$5*100</f>
        <v>83.653846153846146</v>
      </c>
      <c r="N12" s="73">
        <f t="shared" si="4"/>
        <v>0</v>
      </c>
      <c r="O12" s="74">
        <f t="shared" si="7"/>
        <v>-13.942307692307693</v>
      </c>
      <c r="P12" s="74">
        <f t="shared" si="5"/>
        <v>-13.942307692307693</v>
      </c>
    </row>
    <row r="13" spans="1:25" x14ac:dyDescent="0.35">
      <c r="A13" s="4" t="s">
        <v>66</v>
      </c>
      <c r="B13" s="76">
        <v>19.2</v>
      </c>
      <c r="C13" s="76" t="s">
        <v>95</v>
      </c>
      <c r="D13" s="77">
        <v>19</v>
      </c>
      <c r="E13" s="76"/>
      <c r="F13" s="73">
        <f t="shared" si="0"/>
        <v>92.307692307692307</v>
      </c>
      <c r="G13" s="73">
        <f t="shared" si="1"/>
        <v>92.307692307692307</v>
      </c>
      <c r="H13" s="73">
        <f t="shared" si="6"/>
        <v>87.557603686635943</v>
      </c>
      <c r="J13" s="73">
        <f t="shared" si="2"/>
        <v>92.307692307692307</v>
      </c>
      <c r="K13" s="73">
        <f t="shared" si="3"/>
        <v>92.307692307692307</v>
      </c>
      <c r="L13" s="73">
        <f t="shared" si="8"/>
        <v>91.34615384615384</v>
      </c>
      <c r="N13" s="73">
        <f t="shared" si="4"/>
        <v>0</v>
      </c>
      <c r="O13" s="74">
        <f t="shared" si="7"/>
        <v>-0.961538461538467</v>
      </c>
      <c r="P13" s="74">
        <f t="shared" si="5"/>
        <v>-0.961538461538467</v>
      </c>
    </row>
    <row r="14" spans="1:25" x14ac:dyDescent="0.35">
      <c r="A14" s="4" t="s">
        <v>67</v>
      </c>
      <c r="B14" s="76">
        <v>21.2</v>
      </c>
      <c r="C14" s="76" t="s">
        <v>95</v>
      </c>
      <c r="D14" s="77">
        <v>27.7</v>
      </c>
      <c r="E14" s="76"/>
      <c r="F14" s="73">
        <f t="shared" si="0"/>
        <v>101.92307692307692</v>
      </c>
      <c r="G14" s="73">
        <f t="shared" si="1"/>
        <v>101.92307692307692</v>
      </c>
      <c r="H14" s="73">
        <f>D14/$D$5*100</f>
        <v>127.64976958525345</v>
      </c>
      <c r="J14" s="73">
        <f t="shared" si="2"/>
        <v>101.92307692307692</v>
      </c>
      <c r="K14" s="73">
        <f t="shared" si="3"/>
        <v>101.92307692307692</v>
      </c>
      <c r="L14" s="73">
        <f>D14/$B$5*100</f>
        <v>133.17307692307691</v>
      </c>
      <c r="N14" s="73">
        <f t="shared" si="4"/>
        <v>0</v>
      </c>
      <c r="O14" s="74">
        <f t="shared" si="7"/>
        <v>31.249999999999986</v>
      </c>
      <c r="P14" s="74">
        <f t="shared" si="5"/>
        <v>31.249999999999986</v>
      </c>
    </row>
    <row r="16" spans="1:25" x14ac:dyDescent="0.35">
      <c r="B16" s="76" t="s">
        <v>71</v>
      </c>
    </row>
    <row r="17" spans="1:3" x14ac:dyDescent="0.35">
      <c r="A17" s="4" t="s">
        <v>1</v>
      </c>
      <c r="B17" s="73">
        <v>127.40384615384615</v>
      </c>
      <c r="C17" s="4">
        <v>100</v>
      </c>
    </row>
    <row r="18" spans="1:3" x14ac:dyDescent="0.35">
      <c r="A18" s="4" t="s">
        <v>5</v>
      </c>
      <c r="B18" s="73">
        <v>104.80769230769231</v>
      </c>
      <c r="C18" s="4">
        <v>100</v>
      </c>
    </row>
    <row r="19" spans="1:3" x14ac:dyDescent="0.35">
      <c r="A19" s="4" t="s">
        <v>8</v>
      </c>
      <c r="B19" s="73">
        <v>101.92307692307692</v>
      </c>
      <c r="C19" s="4">
        <v>100</v>
      </c>
    </row>
    <row r="20" spans="1:3" x14ac:dyDescent="0.35">
      <c r="A20" s="4" t="s">
        <v>2</v>
      </c>
      <c r="B20" s="73">
        <v>100.96153846153845</v>
      </c>
      <c r="C20" s="4">
        <v>100</v>
      </c>
    </row>
    <row r="21" spans="1:3" x14ac:dyDescent="0.35">
      <c r="A21" s="4" t="s">
        <v>3</v>
      </c>
      <c r="B21" s="73">
        <v>100.48076923076923</v>
      </c>
      <c r="C21" s="4">
        <v>100</v>
      </c>
    </row>
    <row r="22" spans="1:3" x14ac:dyDescent="0.35">
      <c r="A22" s="4" t="s">
        <v>6</v>
      </c>
      <c r="B22" s="73">
        <v>97.59615384615384</v>
      </c>
      <c r="C22" s="4">
        <v>100</v>
      </c>
    </row>
    <row r="23" spans="1:3" x14ac:dyDescent="0.35">
      <c r="A23" s="4" t="s">
        <v>7</v>
      </c>
      <c r="B23" s="73">
        <v>92.307692307692307</v>
      </c>
      <c r="C23" s="4">
        <v>100</v>
      </c>
    </row>
    <row r="24" spans="1:3" x14ac:dyDescent="0.35">
      <c r="A24" s="4" t="s">
        <v>4</v>
      </c>
      <c r="B24" s="73">
        <v>77.40384615384616</v>
      </c>
      <c r="C24" s="4">
        <v>100</v>
      </c>
    </row>
    <row r="29" spans="1:3" x14ac:dyDescent="0.35">
      <c r="B29" s="76" t="s">
        <v>72</v>
      </c>
    </row>
    <row r="30" spans="1:3" x14ac:dyDescent="0.35">
      <c r="A30" s="4" t="s">
        <v>1</v>
      </c>
      <c r="B30" s="73">
        <v>132.25806451612902</v>
      </c>
      <c r="C30" s="4">
        <v>100</v>
      </c>
    </row>
    <row r="31" spans="1:3" x14ac:dyDescent="0.35">
      <c r="A31" s="4" t="s">
        <v>8</v>
      </c>
      <c r="B31" s="73">
        <v>127.64976958525345</v>
      </c>
      <c r="C31" s="4">
        <v>100</v>
      </c>
    </row>
    <row r="32" spans="1:3" x14ac:dyDescent="0.35">
      <c r="A32" s="4" t="s">
        <v>3</v>
      </c>
      <c r="B32" s="73">
        <v>97.695852534562206</v>
      </c>
      <c r="C32" s="4">
        <v>100</v>
      </c>
    </row>
    <row r="33" spans="1:3" x14ac:dyDescent="0.35">
      <c r="A33" s="4" t="s">
        <v>5</v>
      </c>
      <c r="B33" s="73">
        <v>94.47004608294931</v>
      </c>
      <c r="C33" s="4">
        <v>100</v>
      </c>
    </row>
    <row r="34" spans="1:3" x14ac:dyDescent="0.35">
      <c r="A34" s="4" t="s">
        <v>4</v>
      </c>
      <c r="B34" s="73">
        <v>88.940092165898619</v>
      </c>
      <c r="C34" s="4">
        <v>100</v>
      </c>
    </row>
    <row r="35" spans="1:3" x14ac:dyDescent="0.35">
      <c r="A35" s="4" t="s">
        <v>7</v>
      </c>
      <c r="B35" s="73">
        <v>87.557603686635943</v>
      </c>
      <c r="C35" s="4">
        <v>100</v>
      </c>
    </row>
    <row r="36" spans="1:3" x14ac:dyDescent="0.35">
      <c r="A36" s="4" t="s">
        <v>2</v>
      </c>
      <c r="B36" s="73">
        <v>83.410138248847929</v>
      </c>
      <c r="C36" s="4">
        <v>100</v>
      </c>
    </row>
    <row r="37" spans="1:3" x14ac:dyDescent="0.35">
      <c r="A37" s="4" t="s">
        <v>6</v>
      </c>
      <c r="B37" s="73">
        <v>80.184331797235018</v>
      </c>
      <c r="C37" s="4">
        <v>100</v>
      </c>
    </row>
  </sheetData>
  <sortState xmlns:xlrd2="http://schemas.microsoft.com/office/spreadsheetml/2017/richdata2" ref="A30:B37">
    <sortCondition descending="1" ref="B30:B37"/>
  </sortState>
  <pageMargins left="0.7" right="0.7" top="0.75" bottom="0.75" header="0.3" footer="0.3"/>
  <pageSetup paperSize="9" orientation="portrait" r:id="rId1"/>
  <ignoredErrors>
    <ignoredError sqref="K5:K14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39997558519241921"/>
  </sheetPr>
  <dimension ref="A1:S51"/>
  <sheetViews>
    <sheetView zoomScale="70" zoomScaleNormal="70" workbookViewId="0"/>
  </sheetViews>
  <sheetFormatPr defaultRowHeight="14.5" x14ac:dyDescent="0.35"/>
  <cols>
    <col min="1" max="1" width="19.7265625" customWidth="1"/>
    <col min="2" max="2" width="12.81640625" customWidth="1"/>
    <col min="3" max="3" width="16.7265625" customWidth="1"/>
    <col min="4" max="4" width="8.7265625" style="13" customWidth="1"/>
    <col min="5" max="5" width="12.81640625" customWidth="1"/>
    <col min="6" max="6" width="16.7265625" customWidth="1"/>
    <col min="7" max="7" width="8.7265625" style="13" customWidth="1"/>
    <col min="8" max="8" width="12.81640625" customWidth="1"/>
    <col min="9" max="9" width="16.81640625" customWidth="1"/>
    <col min="10" max="10" width="10.81640625" customWidth="1"/>
    <col min="11" max="11" width="11.81640625" customWidth="1"/>
    <col min="14" max="16" width="13.7265625" customWidth="1"/>
  </cols>
  <sheetData>
    <row r="1" spans="1:19" s="4" customFormat="1" ht="26" x14ac:dyDescent="0.6">
      <c r="A1" s="5" t="s">
        <v>96</v>
      </c>
      <c r="B1" s="5" t="s">
        <v>97</v>
      </c>
      <c r="D1" s="153"/>
      <c r="G1" s="153"/>
      <c r="Q1" s="243"/>
      <c r="R1" s="5"/>
      <c r="S1" s="5"/>
    </row>
    <row r="2" spans="1:19" x14ac:dyDescent="0.35">
      <c r="A2" s="3"/>
      <c r="B2" s="3"/>
      <c r="M2" s="50"/>
    </row>
    <row r="3" spans="1:19" ht="15.5" x14ac:dyDescent="0.35">
      <c r="A3" s="5"/>
      <c r="B3" s="5"/>
      <c r="C3" s="4"/>
      <c r="D3" s="4"/>
      <c r="F3" s="4"/>
      <c r="G3" s="4"/>
      <c r="H3" s="4"/>
      <c r="J3" s="4" t="s">
        <v>74</v>
      </c>
      <c r="K3" s="4"/>
      <c r="L3" s="4"/>
      <c r="N3" s="4"/>
    </row>
    <row r="4" spans="1:19" ht="31" x14ac:dyDescent="0.35">
      <c r="A4" s="5"/>
      <c r="B4" s="52">
        <v>2021</v>
      </c>
      <c r="C4" s="52">
        <v>2022</v>
      </c>
      <c r="D4" s="244">
        <v>2023</v>
      </c>
      <c r="F4" s="64">
        <v>2021</v>
      </c>
      <c r="G4" s="52">
        <v>2022</v>
      </c>
      <c r="H4" s="244">
        <v>2023</v>
      </c>
      <c r="J4" s="64">
        <v>2021</v>
      </c>
      <c r="K4" s="52">
        <v>2022</v>
      </c>
      <c r="L4" s="244">
        <v>2023</v>
      </c>
      <c r="N4" s="251" t="s">
        <v>58</v>
      </c>
      <c r="O4" s="201" t="s">
        <v>59</v>
      </c>
      <c r="P4" s="228" t="s">
        <v>292</v>
      </c>
    </row>
    <row r="5" spans="1:19" ht="15.5" x14ac:dyDescent="0.35">
      <c r="A5" s="5" t="s">
        <v>0</v>
      </c>
      <c r="B5" s="154">
        <f>D20</f>
        <v>0.40224593567084316</v>
      </c>
      <c r="C5" s="154">
        <f>G20</f>
        <v>0.41910341087119707</v>
      </c>
      <c r="D5" s="205">
        <v>0.45967337305942252</v>
      </c>
      <c r="F5" s="51">
        <f>B5/$B$5*100</f>
        <v>100</v>
      </c>
      <c r="G5" s="51">
        <f>C5/$C$5*100</f>
        <v>100</v>
      </c>
      <c r="H5" s="51">
        <f>D5/$D$5*100</f>
        <v>100</v>
      </c>
      <c r="J5" s="73">
        <f>B5/$B$5*100</f>
        <v>100</v>
      </c>
      <c r="K5" s="73">
        <f>C5/$B$5*100</f>
        <v>104.19083791915509</v>
      </c>
      <c r="L5" s="73">
        <f>D5/$B$5*100</f>
        <v>114.27669798398463</v>
      </c>
      <c r="N5" s="73">
        <f>K5-J5</f>
        <v>4.1908379191550864</v>
      </c>
      <c r="O5" s="74">
        <f>L5-K5</f>
        <v>10.085860064829546</v>
      </c>
      <c r="P5" s="233">
        <f>L5-J5</f>
        <v>14.276697983984633</v>
      </c>
    </row>
    <row r="6" spans="1:19" ht="15.5" x14ac:dyDescent="0.35">
      <c r="A6" s="79"/>
      <c r="B6" s="154"/>
      <c r="C6" s="154"/>
      <c r="D6" s="206"/>
      <c r="F6" s="51"/>
      <c r="G6" s="51"/>
      <c r="H6" s="51"/>
      <c r="J6" s="73"/>
      <c r="K6" s="73"/>
      <c r="L6" s="58"/>
      <c r="N6" s="73"/>
      <c r="O6" s="74"/>
      <c r="P6" s="233"/>
    </row>
    <row r="7" spans="1:19" ht="15.5" x14ac:dyDescent="0.35">
      <c r="A7" s="4" t="s">
        <v>60</v>
      </c>
      <c r="B7" s="155">
        <f t="shared" ref="B7:B14" si="0">D22</f>
        <v>0.80296878324688103</v>
      </c>
      <c r="C7" s="155">
        <f t="shared" ref="C7:C14" si="1">G22</f>
        <v>0.8389455617832674</v>
      </c>
      <c r="D7" s="206">
        <v>0.90978368053907144</v>
      </c>
      <c r="F7" s="51">
        <f t="shared" ref="F7:F14" si="2">B7/$B$5*100</f>
        <v>199.62135401262287</v>
      </c>
      <c r="G7" s="51">
        <f t="shared" ref="G7:G14" si="3">C7/$C$5*100</f>
        <v>200.17626676894315</v>
      </c>
      <c r="H7" s="51">
        <f>D7/$D$5*100</f>
        <v>197.91959549100588</v>
      </c>
      <c r="J7" s="73">
        <f t="shared" ref="J7:K14" si="4">B7/$B$5*100</f>
        <v>199.62135401262287</v>
      </c>
      <c r="K7" s="73">
        <f t="shared" si="4"/>
        <v>208.56532966184508</v>
      </c>
      <c r="L7" s="73">
        <f>D7/$B$5*100</f>
        <v>226.17597839038086</v>
      </c>
      <c r="N7" s="73">
        <f t="shared" ref="N7:N14" si="5">K7-J7</f>
        <v>8.9439756492222102</v>
      </c>
      <c r="O7" s="74">
        <f t="shared" ref="O7:O14" si="6">L7-K7</f>
        <v>17.610648728535779</v>
      </c>
      <c r="P7" s="233">
        <f t="shared" ref="P7:P14" si="7">L7-J7</f>
        <v>26.554624377757989</v>
      </c>
    </row>
    <row r="8" spans="1:19" ht="15.5" x14ac:dyDescent="0.35">
      <c r="A8" s="4" t="s">
        <v>61</v>
      </c>
      <c r="B8" s="155">
        <f t="shared" si="0"/>
        <v>0.16008416699102654</v>
      </c>
      <c r="C8" s="155">
        <f t="shared" si="1"/>
        <v>0.17379818704655506</v>
      </c>
      <c r="D8" s="206">
        <v>0.20408382718494258</v>
      </c>
      <c r="F8" s="51">
        <f t="shared" si="2"/>
        <v>39.79758470997281</v>
      </c>
      <c r="G8" s="51">
        <f t="shared" si="3"/>
        <v>41.469046192031207</v>
      </c>
      <c r="H8" s="51">
        <f>D8/$D$5*100</f>
        <v>44.397574265969162</v>
      </c>
      <c r="J8" s="73">
        <f t="shared" si="4"/>
        <v>39.79758470997281</v>
      </c>
      <c r="K8" s="73">
        <f t="shared" si="4"/>
        <v>43.206946704558796</v>
      </c>
      <c r="L8" s="73">
        <f t="shared" ref="L8:L13" si="8">D8/$B$5*100</f>
        <v>50.736081856136863</v>
      </c>
      <c r="N8" s="73">
        <f t="shared" si="5"/>
        <v>3.4093619945859857</v>
      </c>
      <c r="O8" s="74">
        <f t="shared" si="6"/>
        <v>7.5291351515780676</v>
      </c>
      <c r="P8" s="233">
        <f t="shared" si="7"/>
        <v>10.938497146164053</v>
      </c>
    </row>
    <row r="9" spans="1:19" ht="15.5" x14ac:dyDescent="0.35">
      <c r="A9" s="4" t="s">
        <v>62</v>
      </c>
      <c r="B9" s="155">
        <f t="shared" si="0"/>
        <v>8.8641400387621749E-2</v>
      </c>
      <c r="C9" s="155">
        <f t="shared" si="1"/>
        <v>9.471393401616289E-2</v>
      </c>
      <c r="D9" s="206">
        <v>6.1638884582325665E-2</v>
      </c>
      <c r="F9" s="51">
        <f t="shared" si="2"/>
        <v>22.036618030655948</v>
      </c>
      <c r="G9" s="51">
        <f t="shared" si="3"/>
        <v>22.599179954006935</v>
      </c>
      <c r="H9" s="51">
        <f t="shared" ref="H9:H13" si="9">D9/$D$5*100</f>
        <v>13.409278891243833</v>
      </c>
      <c r="J9" s="73">
        <f t="shared" si="4"/>
        <v>22.036618030655948</v>
      </c>
      <c r="K9" s="73">
        <f t="shared" si="4"/>
        <v>23.546274956937555</v>
      </c>
      <c r="L9" s="73">
        <f t="shared" si="8"/>
        <v>15.323681140376918</v>
      </c>
      <c r="N9" s="73">
        <f t="shared" si="5"/>
        <v>1.5096569262816075</v>
      </c>
      <c r="O9" s="74">
        <f>L9-K9</f>
        <v>-8.2225938165606376</v>
      </c>
      <c r="P9" s="233">
        <f t="shared" si="7"/>
        <v>-6.7129368902790301</v>
      </c>
    </row>
    <row r="10" spans="1:19" ht="15.5" x14ac:dyDescent="0.35">
      <c r="A10" s="4" t="s">
        <v>63</v>
      </c>
      <c r="B10" s="155">
        <f t="shared" si="0"/>
        <v>0.21955575355330809</v>
      </c>
      <c r="C10" s="155">
        <f t="shared" si="1"/>
        <v>0.23783127006327645</v>
      </c>
      <c r="D10" s="206">
        <v>0.28780888227846912</v>
      </c>
      <c r="F10" s="51">
        <f t="shared" si="2"/>
        <v>54.582466616386149</v>
      </c>
      <c r="G10" s="51">
        <f t="shared" si="3"/>
        <v>56.747634090806542</v>
      </c>
      <c r="H10" s="51">
        <f>D10/$D$5*100</f>
        <v>62.611606228769688</v>
      </c>
      <c r="J10" s="73">
        <f t="shared" si="4"/>
        <v>54.582466616386149</v>
      </c>
      <c r="K10" s="73">
        <f t="shared" si="4"/>
        <v>59.125835458507446</v>
      </c>
      <c r="L10" s="73">
        <f t="shared" si="8"/>
        <v>71.550476152972848</v>
      </c>
      <c r="N10" s="73">
        <f t="shared" si="5"/>
        <v>4.5433688421212963</v>
      </c>
      <c r="O10" s="74">
        <f t="shared" si="6"/>
        <v>12.424640694465403</v>
      </c>
      <c r="P10" s="233">
        <f t="shared" si="7"/>
        <v>16.968009536586699</v>
      </c>
    </row>
    <row r="11" spans="1:19" ht="15.5" x14ac:dyDescent="0.35">
      <c r="A11" s="4" t="s">
        <v>64</v>
      </c>
      <c r="B11" s="155">
        <f t="shared" si="0"/>
        <v>0.42717742708063983</v>
      </c>
      <c r="C11" s="155">
        <f t="shared" si="1"/>
        <v>0.47356036274065483</v>
      </c>
      <c r="D11" s="206">
        <v>0.5497590723302479</v>
      </c>
      <c r="F11" s="51">
        <f t="shared" si="2"/>
        <v>106.19807167677588</v>
      </c>
      <c r="G11" s="51">
        <f t="shared" si="3"/>
        <v>112.99367899589679</v>
      </c>
      <c r="H11" s="51">
        <f t="shared" si="9"/>
        <v>119.59776322723394</v>
      </c>
      <c r="J11" s="73">
        <f t="shared" si="4"/>
        <v>106.19807167677588</v>
      </c>
      <c r="K11" s="73">
        <f t="shared" si="4"/>
        <v>117.72906094150521</v>
      </c>
      <c r="L11" s="73">
        <f t="shared" si="8"/>
        <v>136.67237467878715</v>
      </c>
      <c r="N11" s="73">
        <f t="shared" si="5"/>
        <v>11.530989264729328</v>
      </c>
      <c r="O11" s="74">
        <f t="shared" si="6"/>
        <v>18.94331373728194</v>
      </c>
      <c r="P11" s="233">
        <f t="shared" si="7"/>
        <v>30.474303002011268</v>
      </c>
    </row>
    <row r="12" spans="1:19" ht="15.5" x14ac:dyDescent="0.35">
      <c r="A12" s="4" t="s">
        <v>65</v>
      </c>
      <c r="B12" s="155">
        <f t="shared" si="0"/>
        <v>0.26190134317184577</v>
      </c>
      <c r="C12" s="155">
        <f t="shared" si="1"/>
        <v>0.25440717782860717</v>
      </c>
      <c r="D12" s="206">
        <v>0.25799470194843599</v>
      </c>
      <c r="F12" s="51">
        <f t="shared" si="2"/>
        <v>65.109754989832638</v>
      </c>
      <c r="G12" s="51">
        <f t="shared" si="3"/>
        <v>60.702721865175668</v>
      </c>
      <c r="H12" s="51">
        <f t="shared" si="9"/>
        <v>56.12565727514626</v>
      </c>
      <c r="J12" s="73">
        <f t="shared" si="4"/>
        <v>65.109754989832638</v>
      </c>
      <c r="K12" s="73">
        <f t="shared" si="4"/>
        <v>63.2466745510607</v>
      </c>
      <c r="L12" s="73">
        <f t="shared" si="8"/>
        <v>64.138547855845189</v>
      </c>
      <c r="N12" s="73">
        <f t="shared" si="5"/>
        <v>-1.863080438771938</v>
      </c>
      <c r="O12" s="74">
        <f t="shared" si="6"/>
        <v>0.89187330478448956</v>
      </c>
      <c r="P12" s="233">
        <f t="shared" si="7"/>
        <v>-0.9712071339874484</v>
      </c>
    </row>
    <row r="13" spans="1:19" ht="15.5" x14ac:dyDescent="0.35">
      <c r="A13" s="4" t="s">
        <v>66</v>
      </c>
      <c r="B13" s="155">
        <f t="shared" si="0"/>
        <v>0.1043802272189068</v>
      </c>
      <c r="C13" s="155">
        <f t="shared" si="1"/>
        <v>9.3214333883096218E-2</v>
      </c>
      <c r="D13" s="206">
        <v>9.0623080542902176E-2</v>
      </c>
      <c r="F13" s="51">
        <f t="shared" si="2"/>
        <v>25.949355347699743</v>
      </c>
      <c r="G13" s="51">
        <f t="shared" si="3"/>
        <v>22.241368470213608</v>
      </c>
      <c r="H13" s="51">
        <f t="shared" si="9"/>
        <v>19.714668252317331</v>
      </c>
      <c r="J13" s="73">
        <f t="shared" si="4"/>
        <v>25.949355347699743</v>
      </c>
      <c r="K13" s="73">
        <f t="shared" si="4"/>
        <v>23.173468173802327</v>
      </c>
      <c r="L13" s="73">
        <f t="shared" si="8"/>
        <v>22.529271897245177</v>
      </c>
      <c r="N13" s="73">
        <f t="shared" si="5"/>
        <v>-2.7758871738974165</v>
      </c>
      <c r="O13" s="74">
        <f t="shared" si="6"/>
        <v>-0.64419627655714962</v>
      </c>
      <c r="P13" s="233">
        <f t="shared" si="7"/>
        <v>-3.4200834504545661</v>
      </c>
    </row>
    <row r="14" spans="1:19" ht="15.5" x14ac:dyDescent="0.35">
      <c r="A14" s="4" t="s">
        <v>67</v>
      </c>
      <c r="B14" s="155">
        <f t="shared" si="0"/>
        <v>0.39074458478892993</v>
      </c>
      <c r="C14" s="155">
        <f t="shared" si="1"/>
        <v>0.38714706512001873</v>
      </c>
      <c r="D14" s="206">
        <v>0.48690581759624851</v>
      </c>
      <c r="F14" s="51">
        <f t="shared" si="2"/>
        <v>97.140716695438584</v>
      </c>
      <c r="G14" s="51">
        <f t="shared" si="3"/>
        <v>92.375069034930974</v>
      </c>
      <c r="H14" s="51">
        <f>D14/$D$5*100</f>
        <v>105.92430324070688</v>
      </c>
      <c r="J14" s="73">
        <f t="shared" si="4"/>
        <v>97.140716695438584</v>
      </c>
      <c r="K14" s="73">
        <f t="shared" si="4"/>
        <v>96.246358455892562</v>
      </c>
      <c r="L14" s="73">
        <f>D14/$B$5*100</f>
        <v>121.04679610602264</v>
      </c>
      <c r="N14" s="73">
        <f t="shared" si="5"/>
        <v>-0.89435823954602256</v>
      </c>
      <c r="O14" s="74">
        <f t="shared" si="6"/>
        <v>24.800437650130078</v>
      </c>
      <c r="P14" s="233">
        <f t="shared" si="7"/>
        <v>23.906079410584056</v>
      </c>
    </row>
    <row r="15" spans="1:19" ht="15.5" x14ac:dyDescent="0.35">
      <c r="A15" s="4"/>
      <c r="B15" s="41"/>
      <c r="C15" s="41"/>
    </row>
    <row r="16" spans="1:19" x14ac:dyDescent="0.35">
      <c r="A16" s="3"/>
      <c r="B16" s="3"/>
    </row>
    <row r="17" spans="1:12" x14ac:dyDescent="0.35">
      <c r="A17" s="6"/>
    </row>
    <row r="18" spans="1:12" ht="15.5" x14ac:dyDescent="0.35">
      <c r="A18" s="7"/>
      <c r="B18" s="263">
        <v>2021</v>
      </c>
      <c r="C18" s="263"/>
      <c r="D18" s="263"/>
      <c r="E18" s="263">
        <v>2022</v>
      </c>
      <c r="F18" s="263"/>
      <c r="G18" s="263"/>
      <c r="H18" s="263">
        <v>2023</v>
      </c>
      <c r="I18" s="263"/>
      <c r="J18" s="263"/>
    </row>
    <row r="19" spans="1:12" ht="48" x14ac:dyDescent="0.35">
      <c r="A19" s="11"/>
      <c r="B19" s="86" t="s">
        <v>98</v>
      </c>
      <c r="C19" s="111" t="s">
        <v>99</v>
      </c>
      <c r="D19" s="112" t="s">
        <v>100</v>
      </c>
      <c r="E19" s="86" t="s">
        <v>98</v>
      </c>
      <c r="F19" s="110" t="s">
        <v>99</v>
      </c>
      <c r="G19" s="112" t="s">
        <v>100</v>
      </c>
      <c r="H19" s="86" t="s">
        <v>98</v>
      </c>
      <c r="I19" s="111" t="s">
        <v>99</v>
      </c>
      <c r="J19" s="112" t="s">
        <v>100</v>
      </c>
    </row>
    <row r="20" spans="1:12" ht="15.5" x14ac:dyDescent="0.35">
      <c r="A20" s="5" t="s">
        <v>0</v>
      </c>
      <c r="B20" s="81">
        <v>403274563</v>
      </c>
      <c r="C20" s="81">
        <v>100255721000</v>
      </c>
      <c r="D20" s="154">
        <f>(B20/C20)*100</f>
        <v>0.40224593567084316</v>
      </c>
      <c r="E20" s="81">
        <v>459526706</v>
      </c>
      <c r="F20" s="81">
        <v>109645184000</v>
      </c>
      <c r="G20" s="154">
        <f>(E20/F20)*100</f>
        <v>0.41910341087119707</v>
      </c>
      <c r="H20" s="81">
        <v>565025394</v>
      </c>
      <c r="I20" s="81">
        <v>122918887000</v>
      </c>
      <c r="J20" s="154">
        <f>(H20/I20)*100</f>
        <v>0.45967337305942252</v>
      </c>
      <c r="L20" s="221"/>
    </row>
    <row r="21" spans="1:12" ht="15.5" x14ac:dyDescent="0.35">
      <c r="A21" s="79"/>
      <c r="B21" s="81"/>
      <c r="C21" s="81"/>
      <c r="D21" s="155"/>
      <c r="E21" s="81"/>
      <c r="F21" s="81"/>
      <c r="G21" s="155"/>
      <c r="H21" s="4"/>
      <c r="I21" s="4"/>
      <c r="J21" s="154"/>
    </row>
    <row r="22" spans="1:12" ht="15.5" x14ac:dyDescent="0.35">
      <c r="A22" s="4" t="s">
        <v>60</v>
      </c>
      <c r="B22" s="83">
        <v>225667471</v>
      </c>
      <c r="C22" s="83">
        <v>28104140000</v>
      </c>
      <c r="D22" s="155">
        <f t="shared" ref="D22:D29" si="10">(B22/C22)*100</f>
        <v>0.80296878324688103</v>
      </c>
      <c r="E22" s="83">
        <v>257631608</v>
      </c>
      <c r="F22" s="83">
        <v>30708978000</v>
      </c>
      <c r="G22" s="155">
        <f t="shared" ref="G22:G29" si="11">(E22/F22)*100</f>
        <v>0.8389455617832674</v>
      </c>
      <c r="H22" s="83">
        <v>304701748</v>
      </c>
      <c r="I22" s="83">
        <v>33491670000</v>
      </c>
      <c r="J22" s="154">
        <f t="shared" ref="J22:J29" si="12">(H22/I22)*100</f>
        <v>0.90978368053907144</v>
      </c>
    </row>
    <row r="23" spans="1:12" ht="15.5" x14ac:dyDescent="0.35">
      <c r="A23" s="4" t="s">
        <v>61</v>
      </c>
      <c r="B23" s="83">
        <v>18195128</v>
      </c>
      <c r="C23" s="83">
        <v>11365976000</v>
      </c>
      <c r="D23" s="155">
        <f t="shared" si="10"/>
        <v>0.16008416699102654</v>
      </c>
      <c r="E23" s="83">
        <v>21032709</v>
      </c>
      <c r="F23" s="83">
        <v>12101800000</v>
      </c>
      <c r="G23" s="155">
        <f t="shared" si="11"/>
        <v>0.17379818704655506</v>
      </c>
      <c r="H23" s="83">
        <v>28762495</v>
      </c>
      <c r="I23" s="83">
        <v>14093471000</v>
      </c>
      <c r="J23" s="154">
        <f t="shared" si="12"/>
        <v>0.20408382718494258</v>
      </c>
    </row>
    <row r="24" spans="1:12" ht="15.5" x14ac:dyDescent="0.35">
      <c r="A24" s="4" t="s">
        <v>62</v>
      </c>
      <c r="B24" s="83">
        <v>7880318</v>
      </c>
      <c r="C24" s="83">
        <v>8890110000</v>
      </c>
      <c r="D24" s="155">
        <f t="shared" si="10"/>
        <v>8.8641400387621749E-2</v>
      </c>
      <c r="E24" s="83">
        <v>9490680</v>
      </c>
      <c r="F24" s="83">
        <v>10020363000</v>
      </c>
      <c r="G24" s="155">
        <f t="shared" si="11"/>
        <v>9.471393401616289E-2</v>
      </c>
      <c r="H24" s="83">
        <v>6810497</v>
      </c>
      <c r="I24" s="83">
        <v>11049027000</v>
      </c>
      <c r="J24" s="154">
        <f t="shared" si="12"/>
        <v>6.1638884582325665E-2</v>
      </c>
    </row>
    <row r="25" spans="1:12" ht="15.5" x14ac:dyDescent="0.35">
      <c r="A25" s="4" t="s">
        <v>63</v>
      </c>
      <c r="B25" s="83">
        <v>22931639</v>
      </c>
      <c r="C25" s="83">
        <v>10444563000</v>
      </c>
      <c r="D25" s="155">
        <f t="shared" si="10"/>
        <v>0.21955575355330809</v>
      </c>
      <c r="E25" s="83">
        <v>26736090</v>
      </c>
      <c r="F25" s="83">
        <v>11241621000</v>
      </c>
      <c r="G25" s="155">
        <f t="shared" si="11"/>
        <v>0.23783127006327645</v>
      </c>
      <c r="H25" s="83">
        <v>38830688</v>
      </c>
      <c r="I25" s="83">
        <v>13491831000</v>
      </c>
      <c r="J25" s="154">
        <f t="shared" si="12"/>
        <v>0.28780888227846912</v>
      </c>
    </row>
    <row r="26" spans="1:12" ht="15.5" x14ac:dyDescent="0.35">
      <c r="A26" s="4" t="s">
        <v>64</v>
      </c>
      <c r="B26" s="83">
        <v>48024051</v>
      </c>
      <c r="C26" s="83">
        <v>11242179000</v>
      </c>
      <c r="D26" s="155">
        <f t="shared" si="10"/>
        <v>0.42717742708063983</v>
      </c>
      <c r="E26" s="83">
        <v>58702893</v>
      </c>
      <c r="F26" s="83">
        <v>12396074000</v>
      </c>
      <c r="G26" s="155">
        <f t="shared" si="11"/>
        <v>0.47356036274065483</v>
      </c>
      <c r="H26" s="83">
        <v>75139943</v>
      </c>
      <c r="I26" s="83">
        <v>13667795000</v>
      </c>
      <c r="J26" s="154">
        <f t="shared" si="12"/>
        <v>0.5497590723302479</v>
      </c>
    </row>
    <row r="27" spans="1:12" ht="15.5" x14ac:dyDescent="0.35">
      <c r="A27" s="4" t="s">
        <v>65</v>
      </c>
      <c r="B27" s="83">
        <v>23204844</v>
      </c>
      <c r="C27" s="83">
        <v>8860147000</v>
      </c>
      <c r="D27" s="155">
        <f t="shared" si="10"/>
        <v>0.26190134317184577</v>
      </c>
      <c r="E27" s="83">
        <v>25166851</v>
      </c>
      <c r="F27" s="83">
        <v>9892351000</v>
      </c>
      <c r="G27" s="155">
        <f t="shared" si="11"/>
        <v>0.25440717782860717</v>
      </c>
      <c r="H27" s="83">
        <v>27823031</v>
      </c>
      <c r="I27" s="83">
        <v>10784342000</v>
      </c>
      <c r="J27" s="154">
        <f t="shared" si="12"/>
        <v>0.25799470194843599</v>
      </c>
    </row>
    <row r="28" spans="1:12" ht="15.5" x14ac:dyDescent="0.35">
      <c r="A28" s="4" t="s">
        <v>66</v>
      </c>
      <c r="B28" s="83">
        <v>9494319</v>
      </c>
      <c r="C28" s="83">
        <v>9095898000</v>
      </c>
      <c r="D28" s="155">
        <f t="shared" si="10"/>
        <v>0.1043802272189068</v>
      </c>
      <c r="E28" s="83">
        <v>9316411</v>
      </c>
      <c r="F28" s="83">
        <v>9994612000</v>
      </c>
      <c r="G28" s="155">
        <f t="shared" si="11"/>
        <v>9.3214333883096218E-2</v>
      </c>
      <c r="H28" s="83">
        <v>10358799</v>
      </c>
      <c r="I28" s="83">
        <v>11430641000</v>
      </c>
      <c r="J28" s="154">
        <f t="shared" si="12"/>
        <v>9.0623080542902176E-2</v>
      </c>
    </row>
    <row r="29" spans="1:12" ht="15.5" x14ac:dyDescent="0.35">
      <c r="A29" s="4" t="s">
        <v>67</v>
      </c>
      <c r="B29" s="83">
        <v>47876793</v>
      </c>
      <c r="C29" s="83">
        <v>12252708000</v>
      </c>
      <c r="D29" s="155">
        <f t="shared" si="10"/>
        <v>0.39074458478892993</v>
      </c>
      <c r="E29" s="83">
        <v>51449464</v>
      </c>
      <c r="F29" s="83">
        <v>13289385000</v>
      </c>
      <c r="G29" s="155">
        <f t="shared" si="11"/>
        <v>0.38714706512001873</v>
      </c>
      <c r="H29" s="83">
        <v>72598193</v>
      </c>
      <c r="I29" s="83">
        <v>14910110000</v>
      </c>
      <c r="J29" s="154">
        <f t="shared" si="12"/>
        <v>0.48690581759624851</v>
      </c>
    </row>
    <row r="31" spans="1:12" ht="15.5" x14ac:dyDescent="0.35">
      <c r="A31" s="4"/>
      <c r="B31" s="76" t="s">
        <v>71</v>
      </c>
      <c r="C31" s="83"/>
      <c r="F31" s="8"/>
    </row>
    <row r="32" spans="1:12" ht="17.149999999999999" customHeight="1" x14ac:dyDescent="0.6">
      <c r="A32" s="4" t="s">
        <v>1</v>
      </c>
      <c r="B32" s="73">
        <v>200.17626676894315</v>
      </c>
      <c r="C32" s="156">
        <v>100</v>
      </c>
      <c r="E32" s="10"/>
      <c r="F32" s="9"/>
      <c r="G32" s="14"/>
    </row>
    <row r="33" spans="1:7" ht="15.5" x14ac:dyDescent="0.35">
      <c r="A33" s="4" t="s">
        <v>5</v>
      </c>
      <c r="B33" s="73">
        <v>112.99367899589679</v>
      </c>
      <c r="C33" s="156">
        <v>100</v>
      </c>
      <c r="F33" s="9"/>
      <c r="G33" s="14"/>
    </row>
    <row r="34" spans="1:7" ht="15.5" x14ac:dyDescent="0.35">
      <c r="A34" s="4" t="s">
        <v>8</v>
      </c>
      <c r="B34" s="73">
        <v>92.375069034930974</v>
      </c>
      <c r="C34" s="156">
        <v>100</v>
      </c>
      <c r="F34" s="9"/>
      <c r="G34" s="14"/>
    </row>
    <row r="35" spans="1:7" ht="15.5" x14ac:dyDescent="0.35">
      <c r="A35" s="4" t="s">
        <v>6</v>
      </c>
      <c r="B35" s="73">
        <v>60.702721865175668</v>
      </c>
      <c r="C35" s="156">
        <v>100</v>
      </c>
      <c r="F35" s="9"/>
      <c r="G35" s="14"/>
    </row>
    <row r="36" spans="1:7" ht="15.5" x14ac:dyDescent="0.35">
      <c r="A36" s="4" t="s">
        <v>4</v>
      </c>
      <c r="B36" s="73">
        <v>56.747634090806542</v>
      </c>
      <c r="C36" s="156">
        <v>100</v>
      </c>
      <c r="F36" s="9"/>
      <c r="G36" s="14"/>
    </row>
    <row r="37" spans="1:7" ht="15.5" x14ac:dyDescent="0.35">
      <c r="A37" s="4" t="s">
        <v>2</v>
      </c>
      <c r="B37" s="73">
        <v>41.469046192031207</v>
      </c>
      <c r="C37" s="156">
        <v>100</v>
      </c>
      <c r="F37" s="9"/>
      <c r="G37" s="14"/>
    </row>
    <row r="38" spans="1:7" ht="15.5" x14ac:dyDescent="0.35">
      <c r="A38" s="4" t="s">
        <v>3</v>
      </c>
      <c r="B38" s="73">
        <v>22.599179954006935</v>
      </c>
      <c r="C38" s="156">
        <v>100</v>
      </c>
      <c r="F38" s="9"/>
      <c r="G38" s="14"/>
    </row>
    <row r="39" spans="1:7" ht="15.5" x14ac:dyDescent="0.35">
      <c r="A39" s="4" t="s">
        <v>7</v>
      </c>
      <c r="B39" s="73">
        <v>22.241368470213608</v>
      </c>
      <c r="C39" s="156">
        <v>100</v>
      </c>
      <c r="F39" s="9"/>
      <c r="G39" s="14"/>
    </row>
    <row r="40" spans="1:7" x14ac:dyDescent="0.35">
      <c r="C40" s="9"/>
      <c r="F40" s="8"/>
    </row>
    <row r="43" spans="1:7" ht="15.5" x14ac:dyDescent="0.35">
      <c r="A43" s="4"/>
      <c r="B43" s="76" t="s">
        <v>72</v>
      </c>
      <c r="C43" s="83"/>
    </row>
    <row r="44" spans="1:7" ht="15.5" x14ac:dyDescent="0.35">
      <c r="A44" s="4" t="s">
        <v>1</v>
      </c>
      <c r="B44" s="73">
        <v>197.91959549100588</v>
      </c>
      <c r="C44" s="156">
        <v>100</v>
      </c>
    </row>
    <row r="45" spans="1:7" ht="15.5" x14ac:dyDescent="0.35">
      <c r="A45" s="4" t="s">
        <v>5</v>
      </c>
      <c r="B45" s="73">
        <v>119.59776322723394</v>
      </c>
      <c r="C45" s="156">
        <v>100</v>
      </c>
    </row>
    <row r="46" spans="1:7" ht="15.5" x14ac:dyDescent="0.35">
      <c r="A46" s="4" t="s">
        <v>8</v>
      </c>
      <c r="B46" s="73">
        <v>105.92430324070688</v>
      </c>
      <c r="C46" s="156">
        <v>100</v>
      </c>
    </row>
    <row r="47" spans="1:7" ht="15.5" x14ac:dyDescent="0.35">
      <c r="A47" s="4" t="s">
        <v>4</v>
      </c>
      <c r="B47" s="73">
        <v>62.611606228769688</v>
      </c>
      <c r="C47" s="156">
        <v>100</v>
      </c>
    </row>
    <row r="48" spans="1:7" ht="15.5" x14ac:dyDescent="0.35">
      <c r="A48" s="4" t="s">
        <v>6</v>
      </c>
      <c r="B48" s="73">
        <v>56.12565727514626</v>
      </c>
      <c r="C48" s="156">
        <v>100</v>
      </c>
    </row>
    <row r="49" spans="1:3" ht="15.5" x14ac:dyDescent="0.35">
      <c r="A49" s="4" t="s">
        <v>2</v>
      </c>
      <c r="B49" s="73">
        <v>44.397574265969162</v>
      </c>
      <c r="C49" s="156">
        <v>100</v>
      </c>
    </row>
    <row r="50" spans="1:3" ht="15.5" x14ac:dyDescent="0.35">
      <c r="A50" s="4" t="s">
        <v>7</v>
      </c>
      <c r="B50" s="73">
        <v>19.714668252317331</v>
      </c>
      <c r="C50" s="156">
        <v>100</v>
      </c>
    </row>
    <row r="51" spans="1:3" ht="15.5" x14ac:dyDescent="0.35">
      <c r="A51" s="4" t="s">
        <v>3</v>
      </c>
      <c r="B51" s="73">
        <v>13.409278891243833</v>
      </c>
      <c r="C51" s="156">
        <v>100</v>
      </c>
    </row>
  </sheetData>
  <sortState xmlns:xlrd2="http://schemas.microsoft.com/office/spreadsheetml/2017/richdata2" ref="A44:B51">
    <sortCondition descending="1" ref="B44:B51"/>
  </sortState>
  <mergeCells count="3">
    <mergeCell ref="B18:D18"/>
    <mergeCell ref="E18:G18"/>
    <mergeCell ref="H18:J1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cc5c8e5f-d5cf-48c3-9b5f-7b6134728260" xsi:nil="true"/>
    <TaxCatchAll xmlns="421375f5-370a-4650-8fe9-f6faac8af305" xsi:nil="true"/>
    <lcf76f155ced4ddcb4097134ff3c332f xmlns="cc5c8e5f-d5cf-48c3-9b5f-7b6134728260">
      <Terms xmlns="http://schemas.microsoft.com/office/infopath/2007/PartnerControls"/>
    </lcf76f155ced4ddcb4097134ff3c332f>
    <priority xmlns="cc5c8e5f-d5cf-48c3-9b5f-7b6134728260" xsi:nil="true"/>
    <najdolezitejsiefotky xmlns="cc5c8e5f-d5cf-48c3-9b5f-7b6134728260">false</najdolezitejsiefotky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E935AE76EEF24AA10FB5D99CAF32AC" ma:contentTypeVersion="23" ma:contentTypeDescription="Create a new document." ma:contentTypeScope="" ma:versionID="a3cbd271ee3f132e2ce0d05fb8d3f47e">
  <xsd:schema xmlns:xsd="http://www.w3.org/2001/XMLSchema" xmlns:xs="http://www.w3.org/2001/XMLSchema" xmlns:p="http://schemas.microsoft.com/office/2006/metadata/properties" xmlns:ns2="cc5c8e5f-d5cf-48c3-9b5f-7b6134728260" xmlns:ns3="421375f5-370a-4650-8fe9-f6faac8af305" targetNamespace="http://schemas.microsoft.com/office/2006/metadata/properties" ma:root="true" ma:fieldsID="f89a3227033ae6fdcfe607e4f653d94d" ns2:_="" ns3:_="">
    <xsd:import namespace="cc5c8e5f-d5cf-48c3-9b5f-7b6134728260"/>
    <xsd:import namespace="421375f5-370a-4650-8fe9-f6faac8af3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priority" minOccurs="0"/>
                <xsd:element ref="ns2:najdolezitejsiefotk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5c8e5f-d5cf-48c3-9b5f-7b61347282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3470ff6-1c61-4f9e-8c6f-d6853ea728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3" nillable="true" ma:displayName="Sign-off status" ma:internalName="Sign_x002d_off_x0020_status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riority" ma:index="27" nillable="true" ma:displayName="priority" ma:format="Dropdown" ma:internalName="priority">
      <xsd:simpleType>
        <xsd:restriction base="dms:Choice">
          <xsd:enumeration value="Urcite zahrnut"/>
          <xsd:enumeration value="odporucam"/>
        </xsd:restriction>
      </xsd:simpleType>
    </xsd:element>
    <xsd:element name="najdolezitejsiefotky" ma:index="28" nillable="true" ma:displayName="najdolezitejsie fotky" ma:default="0" ma:description="vybrane najdolezitejsie momenty vaia" ma:format="Dropdown" ma:internalName="najdolezitejsiefotky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375f5-370a-4650-8fe9-f6faac8af30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f71b4cb-9b21-4841-b525-444442b2f5e8}" ma:internalName="TaxCatchAll" ma:showField="CatchAllData" ma:web="421375f5-370a-4650-8fe9-f6faac8af3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D149DF-F475-41AB-8058-08050F6C21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7B3116-CE4D-473E-8962-6E7AF44550E9}">
  <ds:schemaRefs>
    <ds:schemaRef ds:uri="421375f5-370a-4650-8fe9-f6faac8af305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cc5c8e5f-d5cf-48c3-9b5f-7b6134728260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5A09783-9DBC-4B11-BE6A-9657E3D9D1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5c8e5f-d5cf-48c3-9b5f-7b6134728260"/>
    <ds:schemaRef ds:uri="421375f5-370a-4650-8fe9-f6faac8af3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25</vt:i4>
      </vt:variant>
    </vt:vector>
  </HeadingPairs>
  <TitlesOfParts>
    <vt:vector size="25" baseType="lpstr">
      <vt:lpstr>KISS</vt:lpstr>
      <vt:lpstr>1.1.1</vt:lpstr>
      <vt:lpstr>1.1.2</vt:lpstr>
      <vt:lpstr>1.1.3</vt:lpstr>
      <vt:lpstr>1.2.1</vt:lpstr>
      <vt:lpstr>1.2.2</vt:lpstr>
      <vt:lpstr>1.2.3</vt:lpstr>
      <vt:lpstr>1.3.2</vt:lpstr>
      <vt:lpstr>2.1.1</vt:lpstr>
      <vt:lpstr>2.1.3</vt:lpstr>
      <vt:lpstr>2.2.1</vt:lpstr>
      <vt:lpstr>2.2.2</vt:lpstr>
      <vt:lpstr>2.2.3</vt:lpstr>
      <vt:lpstr>2.3.2</vt:lpstr>
      <vt:lpstr>3.1.1</vt:lpstr>
      <vt:lpstr>3.1.2</vt:lpstr>
      <vt:lpstr>3.2.1</vt:lpstr>
      <vt:lpstr>3.3.1</vt:lpstr>
      <vt:lpstr>3.3.2</vt:lpstr>
      <vt:lpstr>3.3.3</vt:lpstr>
      <vt:lpstr>4.1.1</vt:lpstr>
      <vt:lpstr>4.1.2</vt:lpstr>
      <vt:lpstr>4.2.2</vt:lpstr>
      <vt:lpstr>4.2.3</vt:lpstr>
      <vt:lpstr>4.3.2</vt:lpstr>
    </vt:vector>
  </TitlesOfParts>
  <Manager/>
  <Company>HP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Husseinová Eva</dc:creator>
  <cp:keywords/>
  <dc:description/>
  <cp:lastModifiedBy>Husseinová Eva</cp:lastModifiedBy>
  <cp:revision/>
  <dcterms:created xsi:type="dcterms:W3CDTF">2024-02-01T10:06:25Z</dcterms:created>
  <dcterms:modified xsi:type="dcterms:W3CDTF">2025-09-16T10:44:55Z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0x01010084E935AE76EEF24AA10FB5D99CAF32AC</vt:lpwstr>
  </property>
  <property fmtid="{D5CDD505-2E9C-101B-9397-08002B2CF9AE}" pid="3" name="MediaServiceImageTags">
    <vt:lpwstr/>
  </property>
</Properties>
</file>